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6ABC46C9-1C65-459A-AD41-278517E2277E}" xr6:coauthVersionLast="47" xr6:coauthVersionMax="47" xr10:uidLastSave="{00000000-0000-0000-0000-000000000000}"/>
  <bookViews>
    <workbookView xWindow="-108" yWindow="-108" windowWidth="23256" windowHeight="12576" activeTab="1" xr2:uid="{54FAADC3-A230-4E4A-9601-45DDE83FF599}"/>
  </bookViews>
  <sheets>
    <sheet name="DOC. OCI" sheetId="1" r:id="rId1"/>
    <sheet name="DOC. OCI (2)" sheetId="2" r:id="rId2"/>
    <sheet name="DOC. OCI (3)" sheetId="3" r:id="rId3"/>
  </sheets>
  <definedNames>
    <definedName name="_xlnm.Print_Area" localSheetId="0">'DOC. OCI'!$A$2:$W$65</definedName>
    <definedName name="_xlnm.Print_Area" localSheetId="1">'DOC. OCI (2)'!$A$2:$W$53</definedName>
    <definedName name="_xlnm.Print_Area" localSheetId="2">'DOC. OCI (3)'!$A$2:$W$74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50" i="2" l="1"/>
  <c r="U51" i="2" s="1"/>
  <c r="U52" i="2" s="1"/>
  <c r="U70" i="3" l="1"/>
  <c r="U71" i="3" s="1"/>
  <c r="U72" i="3" s="1"/>
  <c r="U73" i="3" s="1"/>
  <c r="U67" i="3"/>
  <c r="U68" i="3" s="1"/>
  <c r="U69" i="3" s="1"/>
  <c r="M67" i="3"/>
  <c r="U63" i="3"/>
  <c r="U64" i="3" s="1"/>
  <c r="U65" i="3" s="1"/>
  <c r="U66" i="3" s="1"/>
  <c r="U60" i="3"/>
  <c r="U61" i="3" s="1"/>
  <c r="U62" i="3" s="1"/>
  <c r="M60" i="3"/>
  <c r="U56" i="3"/>
  <c r="U57" i="3" s="1"/>
  <c r="U58" i="3" s="1"/>
  <c r="U59" i="3" s="1"/>
  <c r="U53" i="3"/>
  <c r="U54" i="3" s="1"/>
  <c r="U55" i="3" s="1"/>
  <c r="Q53" i="3"/>
  <c r="M53" i="3"/>
  <c r="U46" i="3"/>
  <c r="U47" i="3" s="1"/>
  <c r="U48" i="3" s="1"/>
  <c r="U49" i="3" s="1"/>
  <c r="U50" i="3" s="1"/>
  <c r="U51" i="3" s="1"/>
  <c r="U52" i="3" s="1"/>
  <c r="U44" i="3"/>
  <c r="U45" i="3" s="1"/>
  <c r="Q44" i="3"/>
  <c r="M44" i="3"/>
  <c r="U37" i="3"/>
  <c r="U38" i="3" s="1"/>
  <c r="U39" i="3" s="1"/>
  <c r="U40" i="3" s="1"/>
  <c r="U41" i="3" s="1"/>
  <c r="U42" i="3" s="1"/>
  <c r="U43" i="3" s="1"/>
  <c r="U35" i="3"/>
  <c r="U36" i="3" s="1"/>
  <c r="Q35" i="3"/>
  <c r="M35" i="3"/>
  <c r="U28" i="3"/>
  <c r="U29" i="3" s="1"/>
  <c r="U30" i="3" s="1"/>
  <c r="U31" i="3" s="1"/>
  <c r="U32" i="3" s="1"/>
  <c r="U33" i="3" s="1"/>
  <c r="U34" i="3" s="1"/>
  <c r="U25" i="3"/>
  <c r="U26" i="3" s="1"/>
  <c r="U27" i="3" s="1"/>
  <c r="Q25" i="3"/>
  <c r="M25" i="3"/>
  <c r="U18" i="3"/>
  <c r="U19" i="3" s="1"/>
  <c r="U20" i="3" s="1"/>
  <c r="U21" i="3" s="1"/>
  <c r="U22" i="3" s="1"/>
  <c r="U23" i="3" s="1"/>
  <c r="U24" i="3" s="1"/>
  <c r="U14" i="3"/>
  <c r="U15" i="3" s="1"/>
  <c r="U16" i="3" s="1"/>
  <c r="U17" i="3" s="1"/>
  <c r="Q14" i="3"/>
  <c r="M14" i="3"/>
  <c r="U43" i="2"/>
  <c r="U44" i="2" s="1"/>
  <c r="U40" i="2"/>
  <c r="U41" i="2" s="1"/>
  <c r="U42" i="2" s="1"/>
  <c r="M40" i="2"/>
  <c r="U30" i="2"/>
  <c r="U31" i="2" s="1"/>
  <c r="U32" i="2" s="1"/>
  <c r="U33" i="2" s="1"/>
  <c r="U34" i="2" s="1"/>
  <c r="U35" i="2" s="1"/>
  <c r="U36" i="2" s="1"/>
  <c r="U37" i="2" s="1"/>
  <c r="U38" i="2" s="1"/>
  <c r="U39" i="2" s="1"/>
  <c r="U27" i="2"/>
  <c r="U28" i="2" s="1"/>
  <c r="U29" i="2" s="1"/>
  <c r="M27" i="2"/>
  <c r="U17" i="2"/>
  <c r="U18" i="2" s="1"/>
  <c r="U19" i="2" s="1"/>
  <c r="U20" i="2" s="1"/>
  <c r="U21" i="2" s="1"/>
  <c r="U22" i="2" s="1"/>
  <c r="U23" i="2" s="1"/>
  <c r="U24" i="2" s="1"/>
  <c r="U25" i="2" s="1"/>
  <c r="U26" i="2" s="1"/>
  <c r="U14" i="2"/>
  <c r="U15" i="2" s="1"/>
  <c r="U16" i="2" s="1"/>
  <c r="Q14" i="2"/>
  <c r="M14" i="2"/>
  <c r="U45" i="2" l="1"/>
  <c r="U46" i="2" s="1"/>
  <c r="U47" i="2" s="1"/>
  <c r="U48" i="2" s="1"/>
  <c r="U49" i="2" s="1"/>
  <c r="U55" i="1" l="1"/>
  <c r="U56" i="1" s="1"/>
  <c r="U57" i="1" s="1"/>
  <c r="U58" i="1" s="1"/>
  <c r="U59" i="1" s="1"/>
  <c r="U60" i="1" s="1"/>
  <c r="U61" i="1" s="1"/>
  <c r="U62" i="1" s="1"/>
  <c r="U63" i="1" s="1"/>
  <c r="U64" i="1" s="1"/>
  <c r="U53" i="1"/>
  <c r="U54" i="1" s="1"/>
  <c r="Q53" i="1"/>
  <c r="M53" i="1"/>
  <c r="U43" i="1"/>
  <c r="U44" i="1" s="1"/>
  <c r="U45" i="1" s="1"/>
  <c r="U46" i="1" s="1"/>
  <c r="U47" i="1" s="1"/>
  <c r="U48" i="1" s="1"/>
  <c r="U49" i="1" s="1"/>
  <c r="U50" i="1" s="1"/>
  <c r="U51" i="1" s="1"/>
  <c r="U52" i="1" s="1"/>
  <c r="U41" i="1"/>
  <c r="U42" i="1" s="1"/>
  <c r="Q41" i="1"/>
  <c r="M41" i="1"/>
  <c r="U31" i="1"/>
  <c r="U32" i="1" s="1"/>
  <c r="U33" i="1" s="1"/>
  <c r="U34" i="1" s="1"/>
  <c r="U35" i="1" s="1"/>
  <c r="U36" i="1" s="1"/>
  <c r="U37" i="1" s="1"/>
  <c r="U38" i="1" s="1"/>
  <c r="U39" i="1" s="1"/>
  <c r="U40" i="1" s="1"/>
  <c r="U28" i="1"/>
  <c r="U29" i="1" s="1"/>
  <c r="U30" i="1" s="1"/>
  <c r="Q28" i="1"/>
  <c r="M28" i="1"/>
  <c r="U18" i="1"/>
  <c r="U19" i="1" s="1"/>
  <c r="U20" i="1" s="1"/>
  <c r="U21" i="1" s="1"/>
  <c r="U22" i="1" s="1"/>
  <c r="U23" i="1" s="1"/>
  <c r="U24" i="1" s="1"/>
  <c r="U25" i="1" s="1"/>
  <c r="U26" i="1" s="1"/>
  <c r="U27" i="1" s="1"/>
  <c r="U14" i="1"/>
  <c r="U15" i="1" s="1"/>
  <c r="U16" i="1" s="1"/>
  <c r="U17" i="1" s="1"/>
  <c r="Q14" i="1"/>
  <c r="M14" i="1"/>
</calcChain>
</file>

<file path=xl/sharedStrings.xml><?xml version="1.0" encoding="utf-8"?>
<sst xmlns="http://schemas.openxmlformats.org/spreadsheetml/2006/main" count="373" uniqueCount="75">
  <si>
    <t>CONSERVACION DE LA INFRAESTRUCTURA VIAL VECINAL EN LOS TRAMOS PRIORIZADOS EN LA PROVINCIA DE SAN MARTIN MEDIANTE EL DU 070-2020</t>
  </si>
  <si>
    <t>EJECUCIÓN</t>
  </si>
  <si>
    <t>ÍTEM</t>
  </si>
  <si>
    <t>NOMBRE DEL SERVICIO</t>
  </si>
  <si>
    <t>PROCEDIMIENTO DE SELECCIÓN</t>
  </si>
  <si>
    <t>MONTO TOTAL DEL SERVICIO (S/)</t>
  </si>
  <si>
    <t>SUB TRAMO</t>
  </si>
  <si>
    <t>CONTRATISTA</t>
  </si>
  <si>
    <t>EJECUCION FASE I (PLAN DE TRABAJO)</t>
  </si>
  <si>
    <t>EJECUCION FASE II (MANT. PERIODICO)</t>
  </si>
  <si>
    <t>EJECUCION FASE III (MANT. RUTINARIO E INVENTARIO VIAL)</t>
  </si>
  <si>
    <t>MONTO  FASE I</t>
  </si>
  <si>
    <t>MONTO  FASE II</t>
  </si>
  <si>
    <t>MONTO  FASE III</t>
  </si>
  <si>
    <t>TIPO DE MANTENIMIENTO</t>
  </si>
  <si>
    <t>ESTADO</t>
  </si>
  <si>
    <t>FECHA DE INICIO</t>
  </si>
  <si>
    <t>FECHA DE CULMINACION</t>
  </si>
  <si>
    <t>MES DE AVANCE</t>
  </si>
  <si>
    <t>AVANCE FISICO MENSUAL - SOLES</t>
  </si>
  <si>
    <t>AVANCE FISICO MENSUAL - PORCENTUAL</t>
  </si>
  <si>
    <t>AVANCE FISICO ACUMULADO - PORCENTUAL</t>
  </si>
  <si>
    <t>OBERVACIONES</t>
  </si>
  <si>
    <t>01</t>
  </si>
  <si>
    <t>MANTENIMIENTO PERIODICO Y RUTINARIO DEL CAMINO VECINAL TRAMO: EMP. PE-5N – SAN MARTÍN DE CUMBAZA – DV. JUAN GUERRA – BURI BURI</t>
  </si>
  <si>
    <t>PES N º001-2020-MPSM/CS-1</t>
  </si>
  <si>
    <t>EMP. PE-5N – SAN MARTÍN DE CUMBAZA – DV. JUAN GUERRA – BURI BURI, L=16.159 KM</t>
  </si>
  <si>
    <r>
      <rPr>
        <b/>
        <sz val="11"/>
        <color theme="1"/>
        <rFont val="Arial Narrow"/>
        <family val="2"/>
      </rPr>
      <t>CONSORCIO SANTA ROSA</t>
    </r>
    <r>
      <rPr>
        <sz val="11"/>
        <color theme="1"/>
        <rFont val="Arial Narrow"/>
        <family val="2"/>
      </rPr>
      <t xml:space="preserve"> integrado por las empresas MARCO SORIA PROYECTOS Y CONSTRUCCIONES E.I.R.L. y COMPAÑÍA PERUANA DE CONSTRUCCIÓN E INGENIERÍA S.A.C.</t>
    </r>
  </si>
  <si>
    <t>(20 DIAS CALENDARIOS) 2020</t>
  </si>
  <si>
    <t>(90 DIAS CALENDARIOS) 2020</t>
  </si>
  <si>
    <t>(365 DIAS CALENDARIOS) 2021</t>
  </si>
  <si>
    <t>MANTENIMIENTO PERIODICO</t>
  </si>
  <si>
    <t>CULMINADO</t>
  </si>
  <si>
    <t>SETIEMBRE</t>
  </si>
  <si>
    <t>SIN OBSERVACIONES</t>
  </si>
  <si>
    <t>OCTUBRE</t>
  </si>
  <si>
    <t>NOVIEMBRE</t>
  </si>
  <si>
    <t>DICIEMBRE</t>
  </si>
  <si>
    <t>MANTENIMIENTO RUTINARIO</t>
  </si>
  <si>
    <t>EN EJECUCION</t>
  </si>
  <si>
    <t>ENERO</t>
  </si>
  <si>
    <t>CON APLICACIÓN DE PENALIDAD EN EL MES DE MARZO POR UN MONTO DE S/ 3,300.00</t>
  </si>
  <si>
    <t>FEBRERO</t>
  </si>
  <si>
    <t>MARZO</t>
  </si>
  <si>
    <t>ABRIL</t>
  </si>
  <si>
    <t>02</t>
  </si>
  <si>
    <t>MANTENIMIENTO PERIODICO Y RUTINARIO DEL CAMINO VECINAL TRAMO: EMP. SM-106 – (SHAPAJA) – SANTA ROSA; TRAMO: EMP. PE-5N (JUAN GUERRA) – SHATUYACU – EMP. SM-692; TRAMO: EMP. PE-5NB (PAMPAS DE SANANGUILLO) – LA UNION – EMP. SM-692</t>
  </si>
  <si>
    <t>PES N º004-2020-MPSM/CS-1</t>
  </si>
  <si>
    <t>EMP. PE-5NB (PAMPAS DE SANANGUILLO) – LA UNION – EMP. SM-692, L= 8.085 KM</t>
  </si>
  <si>
    <t>PLATINO CONSTRUCTORES E.I.R.L.</t>
  </si>
  <si>
    <t>EMP. SM-106 – (SHAPAJA) – SANTA ROSA. L= 5.527 KM</t>
  </si>
  <si>
    <t>EMP. PE-5N (JUAN GUERRA) – SHATUYACU – EMP. SM-692, L= 7.770 KM</t>
  </si>
  <si>
    <t>03</t>
  </si>
  <si>
    <t>MANTENIMIENTO PERIODICO Y RUTINARIO DEL CAMINO VECINAL TRAMO: LA UNIÓN – EMP. ROSANAICO – EMP. MISHQUIYACU – EMP. SM-711; TRAMO: EMP. PE-5N (LA UNIÓN) – NUEVA FORTALEZA – PUNTA CARRETERA; EMP. PE-5N (DV. LA UNIÓN) – LA LLANURA – PAMPA VERDE</t>
  </si>
  <si>
    <t>PES N º003-2020-MPSM/CS-1</t>
  </si>
  <si>
    <t>EMP. PE-5N (LA UNIÓN) - NUEVA FORTALEZA - PUNTA CARRETERA; EMP. PE-5N (DV. LA UNIÓN) - LA LLANURA - PAMPA VERDE, L= 8.659 KM</t>
  </si>
  <si>
    <r>
      <rPr>
        <b/>
        <sz val="11"/>
        <color theme="1"/>
        <rFont val="Arial Narrow"/>
        <family val="2"/>
      </rPr>
      <t xml:space="preserve">CONSORCIO VIAL SAN MARTIN </t>
    </r>
    <r>
      <rPr>
        <sz val="11"/>
        <color theme="1"/>
        <rFont val="Arial Narrow"/>
        <family val="2"/>
      </rPr>
      <t>integrado por las empresas CONSTRUCTORA S&amp;A AGREGADOS SAC, y TORREFUERTE CCI E.I.R.L.</t>
    </r>
  </si>
  <si>
    <t xml:space="preserve">SE REALIZÓ UN DEDUCTIVO </t>
  </si>
  <si>
    <t>CON APLICACIÓN DE PENALIDAD EN EL MES DE ABRIL POR UN MONTO DE S/ 2,200.00</t>
  </si>
  <si>
    <t>LA UNIÓN - EMP. ROSANAICO - EMP. MISHQUIYACU - EMP. SM-711, L= 11.248 KM</t>
  </si>
  <si>
    <t>CON APLICACIÓN DE PENALIDAD EN EL MES DE ABRIL POR UN MONTO DE S/ 4,400.00</t>
  </si>
  <si>
    <t>04</t>
  </si>
  <si>
    <t>MANTENIMIENTO PERIODICO Y RUTINARIO DEL CAMINO VECINAL TRAMO: EMP. SM-106 (DV. NUEVO SAN JUAN) – SELVA ALEGRE</t>
  </si>
  <si>
    <t>PES N º002-2020-MPSM/CS-1</t>
  </si>
  <si>
    <t>EMP. SM-106 (DV. NUEVO SAN JUAN) – SELVA ALEGRE, L= 7.582 KM</t>
  </si>
  <si>
    <t>ROISER CONSTRUCTORA Y SERVICIOS GENERALES S.A.C.</t>
  </si>
  <si>
    <t>(30 DIAS CALENDARIOS) 2020</t>
  </si>
  <si>
    <t>CON APLICACIÓN DE PENALIDAD POR UN MONTO DE S/ 54,700.00</t>
  </si>
  <si>
    <t>MAYO</t>
  </si>
  <si>
    <t>JUNIO</t>
  </si>
  <si>
    <t>JULIO</t>
  </si>
  <si>
    <t>AGOSTO</t>
  </si>
  <si>
    <t>CON APLICACIÓN DE PENALIDAD EN EL MES DE MARZO POR UN MONTO DE S/ 3,300.00 Y EN EL MES DE AGOSTO POR UN MONTO DE S/ 3,300.00</t>
  </si>
  <si>
    <t>CON APLICACIÓN DE PENALIDAD EN EL MES DE ABRIL POR UN MONTO DE S/ 2,200.00 Y EN EL MES DE AGOSTO POR UN MONTO DE S/ 3,300.00</t>
  </si>
  <si>
    <t>CON APLICACIÓN DE PENALIDAD EN EL MES DE ABRIL POR UN MONTO DE S/ 4,400.00 Y EN EL MES DE AGOSTO POR UN MONTO DE S/ 3,300.00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</si>
</sst>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S/&quot;\ #,##0.00"/>
    <numFmt numFmtId="165" formatCode="0.000"/>
  </numFmts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10" fontId="3" fillId="3" borderId="1" xfId="0" applyNumberFormat="1" applyFont="1" applyFill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vertical="center" wrapText="1"/>
    </xf>
    <xf numFmtId="10" fontId="3" fillId="0" borderId="4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0" fontId="3" fillId="0" borderId="1" xfId="0" applyNumberFormat="1" applyFont="1" applyBorder="1" applyAlignment="1">
      <alignment vertical="center" wrapText="1"/>
    </xf>
    <xf numFmtId="10" fontId="3" fillId="3" borderId="1" xfId="0" applyNumberFormat="1" applyFont="1" applyFill="1" applyBorder="1" applyAlignment="1">
      <alignment vertical="center" wrapText="1"/>
    </xf>
    <xf numFmtId="164" fontId="3" fillId="0" borderId="2" xfId="0" applyNumberFormat="1" applyFont="1" applyBorder="1" applyAlignment="1">
      <alignment vertical="center" wrapText="1"/>
    </xf>
    <xf numFmtId="10" fontId="3" fillId="0" borderId="2" xfId="0" applyNumberFormat="1" applyFont="1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10" fontId="0" fillId="0" borderId="1" xfId="0" applyNumberFormat="1" applyBorder="1" applyAlignment="1">
      <alignment vertical="center" wrapText="1"/>
    </xf>
    <xf numFmtId="10" fontId="0" fillId="3" borderId="1" xfId="0" applyNumberFormat="1" applyFill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10" fontId="0" fillId="0" borderId="2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1" fontId="3" fillId="0" borderId="4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" fontId="3" fillId="0" borderId="7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10" fontId="3" fillId="0" borderId="7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vertical="center" wrapText="1"/>
    </xf>
    <xf numFmtId="10" fontId="3" fillId="0" borderId="7" xfId="0" applyNumberFormat="1" applyFont="1" applyBorder="1" applyAlignment="1">
      <alignment vertical="center" wrapText="1"/>
    </xf>
    <xf numFmtId="1" fontId="3" fillId="0" borderId="6" xfId="0" applyNumberFormat="1" applyFont="1" applyBorder="1" applyAlignment="1">
      <alignment horizontal="center" vertical="center" wrapText="1"/>
    </xf>
    <xf numFmtId="1" fontId="3" fillId="0" borderId="7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3" xfId="0" quotePrefix="1" applyFont="1" applyBorder="1" applyAlignment="1">
      <alignment horizontal="center" vertical="center"/>
    </xf>
    <xf numFmtId="0" fontId="3" fillId="0" borderId="5" xfId="0" quotePrefix="1" applyFont="1" applyBorder="1" applyAlignment="1">
      <alignment horizontal="center" vertical="center"/>
    </xf>
    <xf numFmtId="0" fontId="3" fillId="0" borderId="8" xfId="0" quotePrefix="1" applyFont="1" applyBorder="1" applyAlignment="1">
      <alignment horizontal="center" vertical="center"/>
    </xf>
    <xf numFmtId="0" fontId="3" fillId="0" borderId="3" xfId="0" quotePrefix="1" applyFont="1" applyBorder="1" applyAlignment="1">
      <alignment horizontal="center" vertical="center" wrapText="1"/>
    </xf>
    <xf numFmtId="0" fontId="3" fillId="0" borderId="5" xfId="0" quotePrefix="1" applyFont="1" applyBorder="1" applyAlignment="1">
      <alignment horizontal="center" vertical="center" wrapText="1"/>
    </xf>
    <xf numFmtId="0" fontId="3" fillId="0" borderId="8" xfId="0" quotePrefix="1" applyFont="1" applyBorder="1" applyAlignment="1">
      <alignment horizontal="center" vertical="center" wrapText="1"/>
    </xf>
    <xf numFmtId="4" fontId="3" fillId="0" borderId="3" xfId="0" quotePrefix="1" applyNumberFormat="1" applyFont="1" applyBorder="1" applyAlignment="1">
      <alignment horizontal="center" vertical="center" wrapText="1"/>
    </xf>
    <xf numFmtId="4" fontId="3" fillId="0" borderId="5" xfId="0" quotePrefix="1" applyNumberFormat="1" applyFont="1" applyBorder="1" applyAlignment="1">
      <alignment horizontal="center" vertical="center" wrapText="1"/>
    </xf>
    <xf numFmtId="4" fontId="3" fillId="0" borderId="8" xfId="0" quotePrefix="1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1" fontId="3" fillId="0" borderId="7" xfId="0" applyNumberFormat="1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0" fontId="3" fillId="0" borderId="6" xfId="0" quotePrefix="1" applyFont="1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 wrapText="1"/>
    </xf>
    <xf numFmtId="164" fontId="3" fillId="0" borderId="6" xfId="0" quotePrefix="1" applyNumberFormat="1" applyFont="1" applyBorder="1" applyAlignment="1">
      <alignment horizontal="center" vertical="center" wrapText="1"/>
    </xf>
    <xf numFmtId="164" fontId="3" fillId="0" borderId="5" xfId="0" quotePrefix="1" applyNumberFormat="1" applyFont="1" applyBorder="1" applyAlignment="1">
      <alignment horizontal="center" vertical="center" wrapText="1"/>
    </xf>
    <xf numFmtId="164" fontId="3" fillId="0" borderId="8" xfId="0" quotePrefix="1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65" fontId="3" fillId="0" borderId="5" xfId="0" applyNumberFormat="1" applyFont="1" applyBorder="1" applyAlignment="1">
      <alignment horizontal="center" vertical="center" wrapText="1"/>
    </xf>
    <xf numFmtId="165" fontId="3" fillId="0" borderId="8" xfId="0" applyNumberFormat="1" applyFont="1" applyBorder="1" applyAlignment="1">
      <alignment horizontal="center" vertical="center" wrapText="1"/>
    </xf>
    <xf numFmtId="1" fontId="3" fillId="0" borderId="8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4" fontId="3" fillId="0" borderId="8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5" xfId="0" applyNumberFormat="1" applyFont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0" fontId="3" fillId="0" borderId="4" xfId="0" quotePrefix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center" vertical="center" wrapText="1"/>
    </xf>
    <xf numFmtId="4" fontId="3" fillId="0" borderId="4" xfId="0" quotePrefix="1" applyNumberFormat="1" applyFont="1" applyBorder="1" applyAlignment="1">
      <alignment horizontal="center" vertical="center" wrapText="1"/>
    </xf>
    <xf numFmtId="4" fontId="3" fillId="0" borderId="1" xfId="0" quotePrefix="1" applyNumberFormat="1" applyFont="1" applyBorder="1" applyAlignment="1">
      <alignment horizontal="center" vertical="center" wrapText="1"/>
    </xf>
    <xf numFmtId="4" fontId="3" fillId="0" borderId="2" xfId="0" quotePrefix="1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0" fontId="3" fillId="0" borderId="6" xfId="0" applyNumberFormat="1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3" fillId="0" borderId="7" xfId="0" quotePrefix="1" applyFont="1" applyBorder="1" applyAlignment="1">
      <alignment horizontal="center" vertical="center"/>
    </xf>
    <xf numFmtId="0" fontId="3" fillId="0" borderId="7" xfId="0" quotePrefix="1" applyFont="1" applyBorder="1" applyAlignment="1">
      <alignment horizontal="center" vertical="center" wrapText="1"/>
    </xf>
    <xf numFmtId="4" fontId="3" fillId="0" borderId="7" xfId="0" quotePrefix="1" applyNumberFormat="1" applyFont="1" applyBorder="1" applyAlignment="1">
      <alignment horizontal="center" vertical="center" wrapText="1"/>
    </xf>
    <xf numFmtId="165" fontId="2" fillId="0" borderId="7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4" fontId="3" fillId="0" borderId="10" xfId="0" quotePrefix="1" applyNumberFormat="1" applyFont="1" applyBorder="1" applyAlignment="1">
      <alignment horizontal="center" vertical="center" wrapText="1"/>
    </xf>
    <xf numFmtId="4" fontId="3" fillId="0" borderId="9" xfId="0" quotePrefix="1" applyNumberFormat="1" applyFont="1" applyBorder="1" applyAlignment="1">
      <alignment horizontal="center" vertical="center" wrapText="1"/>
    </xf>
    <xf numFmtId="0" fontId="3" fillId="0" borderId="10" xfId="0" quotePrefix="1" applyFont="1" applyBorder="1" applyAlignment="1">
      <alignment horizontal="center" vertical="center" wrapText="1"/>
    </xf>
    <xf numFmtId="0" fontId="3" fillId="0" borderId="9" xfId="0" quotePrefix="1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0" fontId="3" fillId="0" borderId="11" xfId="0" quotePrefix="1" applyFont="1" applyBorder="1" applyAlignment="1">
      <alignment horizontal="center" vertical="center" wrapText="1"/>
    </xf>
    <xf numFmtId="4" fontId="3" fillId="0" borderId="11" xfId="0" quotePrefix="1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21770</xdr:colOff>
      <xdr:row>1</xdr:row>
      <xdr:rowOff>65314</xdr:rowOff>
    </xdr:from>
    <xdr:to>
      <xdr:col>21</xdr:col>
      <xdr:colOff>1409700</xdr:colOff>
      <xdr:row>8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E60BB87-867F-4118-98E3-D53E5230A15F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38" b="92352"/>
        <a:stretch/>
      </xdr:blipFill>
      <xdr:spPr bwMode="auto">
        <a:xfrm>
          <a:off x="189410" y="248194"/>
          <a:ext cx="25459510" cy="136724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21770</xdr:colOff>
      <xdr:row>1</xdr:row>
      <xdr:rowOff>65314</xdr:rowOff>
    </xdr:from>
    <xdr:to>
      <xdr:col>21</xdr:col>
      <xdr:colOff>1298864</xdr:colOff>
      <xdr:row>8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D47B6FF-0A5E-4356-8543-2C8E507D11DF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38" b="92352"/>
        <a:stretch/>
      </xdr:blipFill>
      <xdr:spPr bwMode="auto">
        <a:xfrm>
          <a:off x="189410" y="248194"/>
          <a:ext cx="25459510" cy="1367246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21770</xdr:colOff>
      <xdr:row>1</xdr:row>
      <xdr:rowOff>65314</xdr:rowOff>
    </xdr:from>
    <xdr:to>
      <xdr:col>21</xdr:col>
      <xdr:colOff>1409700</xdr:colOff>
      <xdr:row>8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9478D45-2297-43DE-BE06-1D41E0F12C9C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38" b="92352"/>
        <a:stretch/>
      </xdr:blipFill>
      <xdr:spPr bwMode="auto">
        <a:xfrm>
          <a:off x="189410" y="248194"/>
          <a:ext cx="25459510" cy="136724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0D8E0-79A0-4355-9115-DE6106B6E4EB}">
  <sheetPr>
    <pageSetUpPr fitToPage="1"/>
  </sheetPr>
  <dimension ref="B10:V64"/>
  <sheetViews>
    <sheetView view="pageBreakPreview" zoomScale="70" zoomScaleNormal="70" zoomScaleSheetLayoutView="70" workbookViewId="0">
      <selection activeCell="I69" sqref="I69"/>
    </sheetView>
  </sheetViews>
  <sheetFormatPr baseColWidth="10" defaultColWidth="11.5546875" defaultRowHeight="14.4" x14ac:dyDescent="0.3"/>
  <cols>
    <col min="1" max="1" width="2.44140625" style="1" customWidth="1"/>
    <col min="2" max="2" width="6.88671875" style="1" customWidth="1"/>
    <col min="3" max="3" width="34.88671875" style="1" customWidth="1"/>
    <col min="4" max="5" width="21.88671875" style="1" customWidth="1"/>
    <col min="6" max="6" width="27" style="21" customWidth="1"/>
    <col min="7" max="7" width="34.44140625" style="21" customWidth="1"/>
    <col min="8" max="8" width="13.77734375" style="21" customWidth="1"/>
    <col min="9" max="9" width="13.33203125" style="21" customWidth="1"/>
    <col min="10" max="10" width="13.77734375" style="21" customWidth="1"/>
    <col min="11" max="13" width="13.6640625" style="21" customWidth="1"/>
    <col min="14" max="14" width="21.44140625" style="21" customWidth="1"/>
    <col min="15" max="15" width="15.5546875" style="21" customWidth="1"/>
    <col min="16" max="17" width="13.77734375" style="21" customWidth="1"/>
    <col min="18" max="18" width="16.6640625" style="21" customWidth="1"/>
    <col min="19" max="19" width="13.77734375" style="21" customWidth="1"/>
    <col min="20" max="20" width="13.33203125" style="21" customWidth="1"/>
    <col min="21" max="21" width="13.77734375" style="21" customWidth="1"/>
    <col min="22" max="22" width="21.44140625" style="21" customWidth="1"/>
    <col min="23" max="23" width="3" style="1" customWidth="1"/>
    <col min="24" max="24" width="39.44140625" style="1" bestFit="1" customWidth="1"/>
    <col min="25" max="16384" width="11.5546875" style="1"/>
  </cols>
  <sheetData>
    <row r="10" spans="2:22" ht="15" customHeight="1" x14ac:dyDescent="0.3">
      <c r="B10" s="40" t="s">
        <v>0</v>
      </c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spans="2:22" ht="15" customHeight="1" x14ac:dyDescent="0.3"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</row>
    <row r="12" spans="2:22" ht="22.8" customHeight="1" x14ac:dyDescent="0.3">
      <c r="B12" s="40" t="s">
        <v>1</v>
      </c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</row>
    <row r="13" spans="2:22" s="3" customFormat="1" ht="69" x14ac:dyDescent="0.3">
      <c r="B13" s="2" t="s">
        <v>2</v>
      </c>
      <c r="C13" s="2" t="s">
        <v>3</v>
      </c>
      <c r="D13" s="2" t="s">
        <v>4</v>
      </c>
      <c r="E13" s="2" t="s">
        <v>5</v>
      </c>
      <c r="F13" s="2" t="s">
        <v>6</v>
      </c>
      <c r="G13" s="2" t="s">
        <v>7</v>
      </c>
      <c r="H13" s="2" t="s">
        <v>8</v>
      </c>
      <c r="I13" s="2" t="s">
        <v>9</v>
      </c>
      <c r="J13" s="2" t="s">
        <v>10</v>
      </c>
      <c r="K13" s="2" t="s">
        <v>11</v>
      </c>
      <c r="L13" s="2" t="s">
        <v>12</v>
      </c>
      <c r="M13" s="2" t="s">
        <v>13</v>
      </c>
      <c r="N13" s="2" t="s">
        <v>14</v>
      </c>
      <c r="O13" s="2" t="s">
        <v>15</v>
      </c>
      <c r="P13" s="2" t="s">
        <v>16</v>
      </c>
      <c r="Q13" s="2" t="s">
        <v>17</v>
      </c>
      <c r="R13" s="2" t="s">
        <v>18</v>
      </c>
      <c r="S13" s="2" t="s">
        <v>19</v>
      </c>
      <c r="T13" s="2" t="s">
        <v>20</v>
      </c>
      <c r="U13" s="2" t="s">
        <v>21</v>
      </c>
      <c r="V13" s="2" t="s">
        <v>22</v>
      </c>
    </row>
    <row r="14" spans="2:22" ht="25.05" customHeight="1" x14ac:dyDescent="0.3">
      <c r="B14" s="66" t="s">
        <v>23</v>
      </c>
      <c r="C14" s="67" t="s">
        <v>24</v>
      </c>
      <c r="D14" s="67" t="s">
        <v>25</v>
      </c>
      <c r="E14" s="68">
        <v>1097219</v>
      </c>
      <c r="F14" s="52" t="s">
        <v>26</v>
      </c>
      <c r="G14" s="71" t="s">
        <v>27</v>
      </c>
      <c r="H14" s="57" t="s">
        <v>28</v>
      </c>
      <c r="I14" s="57" t="s">
        <v>29</v>
      </c>
      <c r="J14" s="57" t="s">
        <v>30</v>
      </c>
      <c r="K14" s="68">
        <v>10972.19</v>
      </c>
      <c r="L14" s="68">
        <v>910691.77</v>
      </c>
      <c r="M14" s="68">
        <f>10972.19+164582.85</f>
        <v>175555.04</v>
      </c>
      <c r="N14" s="42" t="s">
        <v>31</v>
      </c>
      <c r="O14" s="42" t="s">
        <v>32</v>
      </c>
      <c r="P14" s="41">
        <v>44086</v>
      </c>
      <c r="Q14" s="41">
        <f>+P14+90</f>
        <v>44176</v>
      </c>
      <c r="R14" s="4" t="s">
        <v>33</v>
      </c>
      <c r="S14" s="5">
        <v>455345.86</v>
      </c>
      <c r="T14" s="6">
        <v>0.5</v>
      </c>
      <c r="U14" s="6">
        <f>+T14</f>
        <v>0.5</v>
      </c>
      <c r="V14" s="42" t="s">
        <v>34</v>
      </c>
    </row>
    <row r="15" spans="2:22" ht="25.05" customHeight="1" x14ac:dyDescent="0.3">
      <c r="B15" s="44"/>
      <c r="C15" s="47"/>
      <c r="D15" s="47"/>
      <c r="E15" s="69"/>
      <c r="F15" s="53"/>
      <c r="G15" s="72"/>
      <c r="H15" s="58"/>
      <c r="I15" s="58"/>
      <c r="J15" s="58"/>
      <c r="K15" s="69"/>
      <c r="L15" s="69"/>
      <c r="M15" s="69"/>
      <c r="N15" s="42"/>
      <c r="O15" s="42"/>
      <c r="P15" s="41"/>
      <c r="Q15" s="41"/>
      <c r="R15" s="4" t="s">
        <v>35</v>
      </c>
      <c r="S15" s="5">
        <v>427635.04</v>
      </c>
      <c r="T15" s="6">
        <v>0.46960000000000002</v>
      </c>
      <c r="U15" s="6">
        <f>+T15+U14</f>
        <v>0.96960000000000002</v>
      </c>
      <c r="V15" s="42"/>
    </row>
    <row r="16" spans="2:22" ht="25.05" customHeight="1" x14ac:dyDescent="0.3">
      <c r="B16" s="44"/>
      <c r="C16" s="47"/>
      <c r="D16" s="47"/>
      <c r="E16" s="69"/>
      <c r="F16" s="53"/>
      <c r="G16" s="72"/>
      <c r="H16" s="58"/>
      <c r="I16" s="58"/>
      <c r="J16" s="58"/>
      <c r="K16" s="69"/>
      <c r="L16" s="69"/>
      <c r="M16" s="69"/>
      <c r="N16" s="42"/>
      <c r="O16" s="42"/>
      <c r="P16" s="41"/>
      <c r="Q16" s="41"/>
      <c r="R16" s="4" t="s">
        <v>36</v>
      </c>
      <c r="S16" s="5">
        <v>10507.78</v>
      </c>
      <c r="T16" s="6">
        <v>1.15E-2</v>
      </c>
      <c r="U16" s="6">
        <f>+T16+U15</f>
        <v>0.98109999999999997</v>
      </c>
      <c r="V16" s="42"/>
    </row>
    <row r="17" spans="2:22" ht="25.05" customHeight="1" x14ac:dyDescent="0.3">
      <c r="B17" s="44"/>
      <c r="C17" s="47"/>
      <c r="D17" s="47"/>
      <c r="E17" s="69"/>
      <c r="F17" s="53"/>
      <c r="G17" s="72"/>
      <c r="H17" s="58"/>
      <c r="I17" s="58"/>
      <c r="J17" s="58"/>
      <c r="K17" s="69"/>
      <c r="L17" s="69"/>
      <c r="M17" s="69"/>
      <c r="N17" s="42"/>
      <c r="O17" s="42"/>
      <c r="P17" s="41"/>
      <c r="Q17" s="41"/>
      <c r="R17" s="4" t="s">
        <v>37</v>
      </c>
      <c r="S17" s="5">
        <v>17203.09</v>
      </c>
      <c r="T17" s="6">
        <v>1.89E-2</v>
      </c>
      <c r="U17" s="7">
        <f>+T17+U16</f>
        <v>1</v>
      </c>
      <c r="V17" s="42"/>
    </row>
    <row r="18" spans="2:22" ht="25.05" customHeight="1" x14ac:dyDescent="0.3">
      <c r="B18" s="44"/>
      <c r="C18" s="47"/>
      <c r="D18" s="47"/>
      <c r="E18" s="69"/>
      <c r="F18" s="53"/>
      <c r="G18" s="72"/>
      <c r="H18" s="58"/>
      <c r="I18" s="58"/>
      <c r="J18" s="58"/>
      <c r="K18" s="69"/>
      <c r="L18" s="69"/>
      <c r="M18" s="69"/>
      <c r="N18" s="57" t="s">
        <v>38</v>
      </c>
      <c r="O18" s="57" t="s">
        <v>39</v>
      </c>
      <c r="P18" s="60">
        <v>44197</v>
      </c>
      <c r="Q18" s="60">
        <v>44561</v>
      </c>
      <c r="R18" s="4" t="s">
        <v>40</v>
      </c>
      <c r="S18" s="5">
        <v>13717.85</v>
      </c>
      <c r="T18" s="6">
        <v>8.3349206797670605E-2</v>
      </c>
      <c r="U18" s="6">
        <f>+T18</f>
        <v>8.3349206797670605E-2</v>
      </c>
      <c r="V18" s="57" t="s">
        <v>72</v>
      </c>
    </row>
    <row r="19" spans="2:22" ht="25.05" customHeight="1" x14ac:dyDescent="0.3">
      <c r="B19" s="44"/>
      <c r="C19" s="47"/>
      <c r="D19" s="47"/>
      <c r="E19" s="69"/>
      <c r="F19" s="53"/>
      <c r="G19" s="72"/>
      <c r="H19" s="58"/>
      <c r="I19" s="58"/>
      <c r="J19" s="58"/>
      <c r="K19" s="69"/>
      <c r="L19" s="69"/>
      <c r="M19" s="69"/>
      <c r="N19" s="58"/>
      <c r="O19" s="58"/>
      <c r="P19" s="61"/>
      <c r="Q19" s="61"/>
      <c r="R19" s="4" t="s">
        <v>42</v>
      </c>
      <c r="S19" s="5">
        <v>13715</v>
      </c>
      <c r="T19" s="6">
        <v>8.3331890291120897E-2</v>
      </c>
      <c r="U19" s="6">
        <f t="shared" ref="U19:U27" si="0">+T19+U18</f>
        <v>0.1666810970887915</v>
      </c>
      <c r="V19" s="58"/>
    </row>
    <row r="20" spans="2:22" ht="25.05" customHeight="1" x14ac:dyDescent="0.3">
      <c r="B20" s="44"/>
      <c r="C20" s="47"/>
      <c r="D20" s="47"/>
      <c r="E20" s="69"/>
      <c r="F20" s="53"/>
      <c r="G20" s="72"/>
      <c r="H20" s="58"/>
      <c r="I20" s="58"/>
      <c r="J20" s="58"/>
      <c r="K20" s="69"/>
      <c r="L20" s="69"/>
      <c r="M20" s="69"/>
      <c r="N20" s="58"/>
      <c r="O20" s="58"/>
      <c r="P20" s="61"/>
      <c r="Q20" s="61"/>
      <c r="R20" s="4" t="s">
        <v>43</v>
      </c>
      <c r="S20" s="5">
        <v>13715</v>
      </c>
      <c r="T20" s="6">
        <v>8.3331890291120897E-2</v>
      </c>
      <c r="U20" s="6">
        <f t="shared" si="0"/>
        <v>0.2500129873799124</v>
      </c>
      <c r="V20" s="58"/>
    </row>
    <row r="21" spans="2:22" ht="25.05" customHeight="1" x14ac:dyDescent="0.3">
      <c r="B21" s="44"/>
      <c r="C21" s="47"/>
      <c r="D21" s="47"/>
      <c r="E21" s="69"/>
      <c r="F21" s="53"/>
      <c r="G21" s="72"/>
      <c r="H21" s="58"/>
      <c r="I21" s="58"/>
      <c r="J21" s="58"/>
      <c r="K21" s="69"/>
      <c r="L21" s="69"/>
      <c r="M21" s="69"/>
      <c r="N21" s="58"/>
      <c r="O21" s="58"/>
      <c r="P21" s="61"/>
      <c r="Q21" s="61"/>
      <c r="R21" s="23" t="s">
        <v>44</v>
      </c>
      <c r="S21" s="26">
        <v>13715</v>
      </c>
      <c r="T21" s="6">
        <v>8.3331890291120897E-2</v>
      </c>
      <c r="U21" s="6">
        <f t="shared" si="0"/>
        <v>0.33334487767103327</v>
      </c>
      <c r="V21" s="58"/>
    </row>
    <row r="22" spans="2:22" ht="25.05" customHeight="1" x14ac:dyDescent="0.3">
      <c r="B22" s="44"/>
      <c r="C22" s="47"/>
      <c r="D22" s="47"/>
      <c r="E22" s="69"/>
      <c r="F22" s="53"/>
      <c r="G22" s="72"/>
      <c r="H22" s="58"/>
      <c r="I22" s="58"/>
      <c r="J22" s="58"/>
      <c r="K22" s="69"/>
      <c r="L22" s="69"/>
      <c r="M22" s="69"/>
      <c r="N22" s="58"/>
      <c r="O22" s="58"/>
      <c r="P22" s="61"/>
      <c r="Q22" s="61"/>
      <c r="R22" s="28" t="s">
        <v>68</v>
      </c>
      <c r="S22" s="29">
        <v>13715</v>
      </c>
      <c r="T22" s="30">
        <v>8.3331890291120897E-2</v>
      </c>
      <c r="U22" s="30">
        <f t="shared" si="0"/>
        <v>0.41667676796215414</v>
      </c>
      <c r="V22" s="58"/>
    </row>
    <row r="23" spans="2:22" ht="25.05" customHeight="1" x14ac:dyDescent="0.3">
      <c r="B23" s="44"/>
      <c r="C23" s="47"/>
      <c r="D23" s="47"/>
      <c r="E23" s="69"/>
      <c r="F23" s="53"/>
      <c r="G23" s="72"/>
      <c r="H23" s="58"/>
      <c r="I23" s="58"/>
      <c r="J23" s="58"/>
      <c r="K23" s="69"/>
      <c r="L23" s="69"/>
      <c r="M23" s="69"/>
      <c r="N23" s="58"/>
      <c r="O23" s="58"/>
      <c r="P23" s="61"/>
      <c r="Q23" s="61"/>
      <c r="R23" s="23" t="s">
        <v>69</v>
      </c>
      <c r="S23" s="26">
        <v>13715</v>
      </c>
      <c r="T23" s="6">
        <v>8.3331890291120897E-2</v>
      </c>
      <c r="U23" s="6">
        <f t="shared" si="0"/>
        <v>0.50000865825327501</v>
      </c>
      <c r="V23" s="58"/>
    </row>
    <row r="24" spans="2:22" ht="25.05" customHeight="1" x14ac:dyDescent="0.3">
      <c r="B24" s="44"/>
      <c r="C24" s="47"/>
      <c r="D24" s="47"/>
      <c r="E24" s="69"/>
      <c r="F24" s="53"/>
      <c r="G24" s="72"/>
      <c r="H24" s="58"/>
      <c r="I24" s="58"/>
      <c r="J24" s="58"/>
      <c r="K24" s="69"/>
      <c r="L24" s="69"/>
      <c r="M24" s="69"/>
      <c r="N24" s="58"/>
      <c r="O24" s="58"/>
      <c r="P24" s="61"/>
      <c r="Q24" s="61"/>
      <c r="R24" s="33" t="s">
        <v>70</v>
      </c>
      <c r="S24" s="35">
        <v>13715</v>
      </c>
      <c r="T24" s="112">
        <v>8.3331890291120897E-2</v>
      </c>
      <c r="U24" s="112">
        <f t="shared" si="0"/>
        <v>0.58334054854439588</v>
      </c>
      <c r="V24" s="58"/>
    </row>
    <row r="25" spans="2:22" ht="25.05" customHeight="1" x14ac:dyDescent="0.3">
      <c r="B25" s="44"/>
      <c r="C25" s="47"/>
      <c r="D25" s="47"/>
      <c r="E25" s="69"/>
      <c r="F25" s="53"/>
      <c r="G25" s="72"/>
      <c r="H25" s="58"/>
      <c r="I25" s="58"/>
      <c r="J25" s="58"/>
      <c r="K25" s="69"/>
      <c r="L25" s="69"/>
      <c r="M25" s="69"/>
      <c r="N25" s="58"/>
      <c r="O25" s="58"/>
      <c r="P25" s="61"/>
      <c r="Q25" s="61"/>
      <c r="R25" s="33" t="s">
        <v>71</v>
      </c>
      <c r="S25" s="35">
        <v>13715</v>
      </c>
      <c r="T25" s="112">
        <v>8.3331890291120897E-2</v>
      </c>
      <c r="U25" s="112">
        <f t="shared" si="0"/>
        <v>0.66667243883551675</v>
      </c>
      <c r="V25" s="58"/>
    </row>
    <row r="26" spans="2:22" ht="25.05" customHeight="1" x14ac:dyDescent="0.3">
      <c r="B26" s="44"/>
      <c r="C26" s="47"/>
      <c r="D26" s="47"/>
      <c r="E26" s="69"/>
      <c r="F26" s="53"/>
      <c r="G26" s="72"/>
      <c r="H26" s="58"/>
      <c r="I26" s="58"/>
      <c r="J26" s="58"/>
      <c r="K26" s="69"/>
      <c r="L26" s="69"/>
      <c r="M26" s="69"/>
      <c r="N26" s="58"/>
      <c r="O26" s="58"/>
      <c r="P26" s="61"/>
      <c r="Q26" s="61"/>
      <c r="R26" s="33" t="s">
        <v>33</v>
      </c>
      <c r="S26" s="35">
        <v>13715</v>
      </c>
      <c r="T26" s="112">
        <v>8.3331890291120897E-2</v>
      </c>
      <c r="U26" s="112">
        <f t="shared" si="0"/>
        <v>0.75000432912663761</v>
      </c>
      <c r="V26" s="58"/>
    </row>
    <row r="27" spans="2:22" ht="25.05" customHeight="1" thickBot="1" x14ac:dyDescent="0.35">
      <c r="B27" s="45"/>
      <c r="C27" s="48"/>
      <c r="D27" s="48"/>
      <c r="E27" s="70"/>
      <c r="F27" s="54"/>
      <c r="G27" s="73"/>
      <c r="H27" s="74"/>
      <c r="I27" s="74"/>
      <c r="J27" s="74"/>
      <c r="K27" s="70"/>
      <c r="L27" s="70"/>
      <c r="M27" s="70"/>
      <c r="N27" s="74"/>
      <c r="O27" s="74"/>
      <c r="P27" s="77"/>
      <c r="Q27" s="77"/>
      <c r="R27" s="33" t="s">
        <v>35</v>
      </c>
      <c r="S27" s="35">
        <v>13715</v>
      </c>
      <c r="T27" s="112">
        <v>8.3331890291120897E-2</v>
      </c>
      <c r="U27" s="112">
        <f t="shared" si="0"/>
        <v>0.83333621941775848</v>
      </c>
      <c r="V27" s="74"/>
    </row>
    <row r="28" spans="2:22" ht="25.05" customHeight="1" x14ac:dyDescent="0.3">
      <c r="B28" s="43" t="s">
        <v>45</v>
      </c>
      <c r="C28" s="122" t="s">
        <v>46</v>
      </c>
      <c r="D28" s="46" t="s">
        <v>47</v>
      </c>
      <c r="E28" s="120">
        <v>1498205.16</v>
      </c>
      <c r="F28" s="78" t="s">
        <v>48</v>
      </c>
      <c r="G28" s="80" t="s">
        <v>49</v>
      </c>
      <c r="H28" s="83" t="s">
        <v>28</v>
      </c>
      <c r="I28" s="83" t="s">
        <v>29</v>
      </c>
      <c r="J28" s="83" t="s">
        <v>30</v>
      </c>
      <c r="K28" s="118">
        <v>5572.55</v>
      </c>
      <c r="L28" s="79">
        <v>462521.84</v>
      </c>
      <c r="M28" s="79">
        <f>5572.55+83588.29</f>
        <v>89160.84</v>
      </c>
      <c r="N28" s="55" t="s">
        <v>31</v>
      </c>
      <c r="O28" s="55" t="s">
        <v>32</v>
      </c>
      <c r="P28" s="56">
        <v>44086</v>
      </c>
      <c r="Q28" s="56">
        <f>+P28+30</f>
        <v>44116</v>
      </c>
      <c r="R28" s="37" t="s">
        <v>33</v>
      </c>
      <c r="S28" s="9">
        <v>163310.62</v>
      </c>
      <c r="T28" s="10">
        <v>0.35310000000000002</v>
      </c>
      <c r="U28" s="10">
        <f>+T28</f>
        <v>0.35310000000000002</v>
      </c>
      <c r="V28" s="55" t="s">
        <v>34</v>
      </c>
    </row>
    <row r="29" spans="2:22" ht="25.05" customHeight="1" x14ac:dyDescent="0.3">
      <c r="B29" s="44"/>
      <c r="C29" s="123"/>
      <c r="D29" s="47"/>
      <c r="E29" s="121"/>
      <c r="F29" s="53"/>
      <c r="G29" s="81"/>
      <c r="H29" s="58"/>
      <c r="I29" s="58"/>
      <c r="J29" s="58"/>
      <c r="K29" s="119"/>
      <c r="L29" s="64"/>
      <c r="M29" s="64"/>
      <c r="N29" s="42"/>
      <c r="O29" s="42"/>
      <c r="P29" s="41"/>
      <c r="Q29" s="41"/>
      <c r="R29" s="36" t="s">
        <v>35</v>
      </c>
      <c r="S29" s="11">
        <v>297051.23</v>
      </c>
      <c r="T29" s="12">
        <v>0.64219999999999999</v>
      </c>
      <c r="U29" s="12">
        <f>+T29+U28</f>
        <v>0.99530000000000007</v>
      </c>
      <c r="V29" s="42"/>
    </row>
    <row r="30" spans="2:22" ht="25.05" customHeight="1" x14ac:dyDescent="0.3">
      <c r="B30" s="44"/>
      <c r="C30" s="123"/>
      <c r="D30" s="47"/>
      <c r="E30" s="121"/>
      <c r="F30" s="53"/>
      <c r="G30" s="81"/>
      <c r="H30" s="58"/>
      <c r="I30" s="58"/>
      <c r="J30" s="58"/>
      <c r="K30" s="119"/>
      <c r="L30" s="64"/>
      <c r="M30" s="64"/>
      <c r="N30" s="42"/>
      <c r="O30" s="42"/>
      <c r="P30" s="41"/>
      <c r="Q30" s="41"/>
      <c r="R30" s="36" t="s">
        <v>36</v>
      </c>
      <c r="S30" s="11">
        <v>2159.9899999999998</v>
      </c>
      <c r="T30" s="12">
        <v>4.7000000000000002E-3</v>
      </c>
      <c r="U30" s="13">
        <f>+T30+U29</f>
        <v>1</v>
      </c>
      <c r="V30" s="42"/>
    </row>
    <row r="31" spans="2:22" ht="25.05" customHeight="1" x14ac:dyDescent="0.3">
      <c r="B31" s="44"/>
      <c r="C31" s="123"/>
      <c r="D31" s="47"/>
      <c r="E31" s="121"/>
      <c r="F31" s="53"/>
      <c r="G31" s="81"/>
      <c r="H31" s="58"/>
      <c r="I31" s="58"/>
      <c r="J31" s="58"/>
      <c r="K31" s="119"/>
      <c r="L31" s="64"/>
      <c r="M31" s="64"/>
      <c r="N31" s="57" t="s">
        <v>38</v>
      </c>
      <c r="O31" s="57" t="s">
        <v>39</v>
      </c>
      <c r="P31" s="60">
        <v>44197</v>
      </c>
      <c r="Q31" s="60">
        <v>44561</v>
      </c>
      <c r="R31" s="36" t="s">
        <v>40</v>
      </c>
      <c r="S31" s="11">
        <v>6973.29</v>
      </c>
      <c r="T31" s="12">
        <v>8.3424245190325097E-2</v>
      </c>
      <c r="U31" s="12">
        <f>+T31</f>
        <v>8.3424245190325097E-2</v>
      </c>
      <c r="V31" s="57" t="s">
        <v>34</v>
      </c>
    </row>
    <row r="32" spans="2:22" ht="25.05" customHeight="1" x14ac:dyDescent="0.3">
      <c r="B32" s="44"/>
      <c r="C32" s="123"/>
      <c r="D32" s="47"/>
      <c r="E32" s="121"/>
      <c r="F32" s="53"/>
      <c r="G32" s="81"/>
      <c r="H32" s="58"/>
      <c r="I32" s="58"/>
      <c r="J32" s="58"/>
      <c r="K32" s="119"/>
      <c r="L32" s="64"/>
      <c r="M32" s="64"/>
      <c r="N32" s="58"/>
      <c r="O32" s="58"/>
      <c r="P32" s="61"/>
      <c r="Q32" s="61"/>
      <c r="R32" s="36" t="s">
        <v>42</v>
      </c>
      <c r="S32" s="11">
        <v>6965</v>
      </c>
      <c r="T32" s="12">
        <v>8.3325068619061304E-2</v>
      </c>
      <c r="U32" s="12">
        <f t="shared" ref="U32:U40" si="1">+T32+U31</f>
        <v>0.1667493138093864</v>
      </c>
      <c r="V32" s="58"/>
    </row>
    <row r="33" spans="2:22" ht="25.05" customHeight="1" x14ac:dyDescent="0.3">
      <c r="B33" s="44"/>
      <c r="C33" s="123"/>
      <c r="D33" s="47"/>
      <c r="E33" s="121"/>
      <c r="F33" s="53"/>
      <c r="G33" s="81"/>
      <c r="H33" s="58"/>
      <c r="I33" s="58"/>
      <c r="J33" s="58"/>
      <c r="K33" s="119"/>
      <c r="L33" s="64"/>
      <c r="M33" s="64"/>
      <c r="N33" s="58"/>
      <c r="O33" s="58"/>
      <c r="P33" s="61"/>
      <c r="Q33" s="61"/>
      <c r="R33" s="36" t="s">
        <v>43</v>
      </c>
      <c r="S33" s="11">
        <v>6965</v>
      </c>
      <c r="T33" s="12">
        <v>8.3325068619061304E-2</v>
      </c>
      <c r="U33" s="12">
        <f t="shared" si="1"/>
        <v>0.25007438242844771</v>
      </c>
      <c r="V33" s="58"/>
    </row>
    <row r="34" spans="2:22" ht="25.05" customHeight="1" x14ac:dyDescent="0.3">
      <c r="B34" s="44"/>
      <c r="C34" s="123"/>
      <c r="D34" s="47"/>
      <c r="E34" s="121"/>
      <c r="F34" s="53"/>
      <c r="G34" s="81"/>
      <c r="H34" s="58"/>
      <c r="I34" s="58"/>
      <c r="J34" s="58"/>
      <c r="K34" s="119"/>
      <c r="L34" s="64"/>
      <c r="M34" s="64"/>
      <c r="N34" s="58"/>
      <c r="O34" s="58"/>
      <c r="P34" s="61"/>
      <c r="Q34" s="61"/>
      <c r="R34" s="36" t="s">
        <v>44</v>
      </c>
      <c r="S34" s="11">
        <v>6965</v>
      </c>
      <c r="T34" s="12">
        <v>8.3325068619061304E-2</v>
      </c>
      <c r="U34" s="12">
        <f t="shared" si="1"/>
        <v>0.33339945104750901</v>
      </c>
      <c r="V34" s="58"/>
    </row>
    <row r="35" spans="2:22" ht="25.05" customHeight="1" x14ac:dyDescent="0.3">
      <c r="B35" s="44"/>
      <c r="C35" s="123"/>
      <c r="D35" s="47"/>
      <c r="E35" s="121"/>
      <c r="F35" s="53"/>
      <c r="G35" s="81"/>
      <c r="H35" s="58"/>
      <c r="I35" s="58"/>
      <c r="J35" s="58"/>
      <c r="K35" s="119"/>
      <c r="L35" s="64"/>
      <c r="M35" s="64"/>
      <c r="N35" s="58"/>
      <c r="O35" s="58"/>
      <c r="P35" s="61"/>
      <c r="Q35" s="61"/>
      <c r="R35" s="36" t="s">
        <v>68</v>
      </c>
      <c r="S35" s="11">
        <v>6965</v>
      </c>
      <c r="T35" s="12">
        <v>8.3325068619061304E-2</v>
      </c>
      <c r="U35" s="12">
        <f t="shared" si="1"/>
        <v>0.41672451966657031</v>
      </c>
      <c r="V35" s="58"/>
    </row>
    <row r="36" spans="2:22" ht="25.05" customHeight="1" x14ac:dyDescent="0.3">
      <c r="B36" s="44"/>
      <c r="C36" s="123"/>
      <c r="D36" s="47"/>
      <c r="E36" s="121"/>
      <c r="F36" s="53"/>
      <c r="G36" s="81"/>
      <c r="H36" s="58"/>
      <c r="I36" s="58"/>
      <c r="J36" s="58"/>
      <c r="K36" s="119"/>
      <c r="L36" s="64"/>
      <c r="M36" s="64"/>
      <c r="N36" s="58"/>
      <c r="O36" s="58"/>
      <c r="P36" s="61"/>
      <c r="Q36" s="61"/>
      <c r="R36" s="36" t="s">
        <v>69</v>
      </c>
      <c r="S36" s="11">
        <v>6965</v>
      </c>
      <c r="T36" s="12">
        <v>8.3325068619061304E-2</v>
      </c>
      <c r="U36" s="12">
        <f t="shared" si="1"/>
        <v>0.50004958828563162</v>
      </c>
      <c r="V36" s="58"/>
    </row>
    <row r="37" spans="2:22" ht="25.05" customHeight="1" x14ac:dyDescent="0.3">
      <c r="B37" s="44"/>
      <c r="C37" s="123"/>
      <c r="D37" s="47"/>
      <c r="E37" s="121"/>
      <c r="F37" s="53"/>
      <c r="G37" s="81"/>
      <c r="H37" s="58"/>
      <c r="I37" s="58"/>
      <c r="J37" s="58"/>
      <c r="K37" s="119"/>
      <c r="L37" s="64"/>
      <c r="M37" s="64"/>
      <c r="N37" s="58"/>
      <c r="O37" s="58"/>
      <c r="P37" s="61"/>
      <c r="Q37" s="61"/>
      <c r="R37" s="36" t="s">
        <v>70</v>
      </c>
      <c r="S37" s="11">
        <v>6965</v>
      </c>
      <c r="T37" s="12">
        <v>8.3325068619061304E-2</v>
      </c>
      <c r="U37" s="12">
        <f t="shared" si="1"/>
        <v>0.58337465690469292</v>
      </c>
      <c r="V37" s="58"/>
    </row>
    <row r="38" spans="2:22" ht="25.05" customHeight="1" x14ac:dyDescent="0.3">
      <c r="B38" s="44"/>
      <c r="C38" s="123"/>
      <c r="D38" s="47"/>
      <c r="E38" s="121"/>
      <c r="F38" s="53"/>
      <c r="G38" s="81"/>
      <c r="H38" s="58"/>
      <c r="I38" s="58"/>
      <c r="J38" s="58"/>
      <c r="K38" s="119"/>
      <c r="L38" s="64"/>
      <c r="M38" s="64"/>
      <c r="N38" s="58"/>
      <c r="O38" s="58"/>
      <c r="P38" s="61"/>
      <c r="Q38" s="61"/>
      <c r="R38" s="36" t="s">
        <v>71</v>
      </c>
      <c r="S38" s="11">
        <v>6965</v>
      </c>
      <c r="T38" s="12">
        <v>8.3325068619061304E-2</v>
      </c>
      <c r="U38" s="12">
        <f t="shared" si="1"/>
        <v>0.66669972552375423</v>
      </c>
      <c r="V38" s="58"/>
    </row>
    <row r="39" spans="2:22" ht="25.05" customHeight="1" x14ac:dyDescent="0.3">
      <c r="B39" s="44"/>
      <c r="C39" s="123"/>
      <c r="D39" s="47"/>
      <c r="E39" s="121"/>
      <c r="F39" s="53"/>
      <c r="G39" s="81"/>
      <c r="H39" s="58"/>
      <c r="I39" s="58"/>
      <c r="J39" s="58"/>
      <c r="K39" s="119"/>
      <c r="L39" s="64"/>
      <c r="M39" s="64"/>
      <c r="N39" s="58"/>
      <c r="O39" s="58"/>
      <c r="P39" s="61"/>
      <c r="Q39" s="61"/>
      <c r="R39" s="36" t="s">
        <v>33</v>
      </c>
      <c r="S39" s="11">
        <v>6965</v>
      </c>
      <c r="T39" s="12">
        <v>8.3325068619061304E-2</v>
      </c>
      <c r="U39" s="12">
        <f t="shared" si="1"/>
        <v>0.75002479414281553</v>
      </c>
      <c r="V39" s="58"/>
    </row>
    <row r="40" spans="2:22" ht="25.05" customHeight="1" thickBot="1" x14ac:dyDescent="0.35">
      <c r="B40" s="44"/>
      <c r="C40" s="123"/>
      <c r="D40" s="47"/>
      <c r="E40" s="121"/>
      <c r="F40" s="54"/>
      <c r="G40" s="81"/>
      <c r="H40" s="58"/>
      <c r="I40" s="58"/>
      <c r="J40" s="58"/>
      <c r="K40" s="124"/>
      <c r="L40" s="65"/>
      <c r="M40" s="65"/>
      <c r="N40" s="74"/>
      <c r="O40" s="74"/>
      <c r="P40" s="77"/>
      <c r="Q40" s="77"/>
      <c r="R40" s="38" t="s">
        <v>35</v>
      </c>
      <c r="S40" s="14">
        <v>6965</v>
      </c>
      <c r="T40" s="15">
        <v>8.3325068619061304E-2</v>
      </c>
      <c r="U40" s="15">
        <f t="shared" si="1"/>
        <v>0.83334986276187684</v>
      </c>
      <c r="V40" s="74"/>
    </row>
    <row r="41" spans="2:22" ht="25.05" customHeight="1" x14ac:dyDescent="0.3">
      <c r="B41" s="44"/>
      <c r="C41" s="123"/>
      <c r="D41" s="47"/>
      <c r="E41" s="121"/>
      <c r="F41" s="78" t="s">
        <v>50</v>
      </c>
      <c r="G41" s="81"/>
      <c r="H41" s="58"/>
      <c r="I41" s="58"/>
      <c r="J41" s="58"/>
      <c r="K41" s="118">
        <v>4031.56</v>
      </c>
      <c r="L41" s="79">
        <v>334619.55</v>
      </c>
      <c r="M41" s="79">
        <f>4031.56+60473.41</f>
        <v>64504.97</v>
      </c>
      <c r="N41" s="83" t="s">
        <v>31</v>
      </c>
      <c r="O41" s="83" t="s">
        <v>32</v>
      </c>
      <c r="P41" s="113">
        <v>44117</v>
      </c>
      <c r="Q41" s="113">
        <f>+P41+30</f>
        <v>44147</v>
      </c>
      <c r="R41" s="37" t="s">
        <v>35</v>
      </c>
      <c r="S41" s="9">
        <v>115182.12</v>
      </c>
      <c r="T41" s="10">
        <v>0.34420000000000001</v>
      </c>
      <c r="U41" s="10">
        <f>+T41</f>
        <v>0.34420000000000001</v>
      </c>
      <c r="V41" s="83" t="s">
        <v>34</v>
      </c>
    </row>
    <row r="42" spans="2:22" ht="25.05" customHeight="1" x14ac:dyDescent="0.3">
      <c r="B42" s="44"/>
      <c r="C42" s="123"/>
      <c r="D42" s="47"/>
      <c r="E42" s="121"/>
      <c r="F42" s="53"/>
      <c r="G42" s="81"/>
      <c r="H42" s="58"/>
      <c r="I42" s="58"/>
      <c r="J42" s="58"/>
      <c r="K42" s="119"/>
      <c r="L42" s="64"/>
      <c r="M42" s="64"/>
      <c r="N42" s="59"/>
      <c r="O42" s="59"/>
      <c r="P42" s="62"/>
      <c r="Q42" s="62"/>
      <c r="R42" s="36" t="s">
        <v>36</v>
      </c>
      <c r="S42" s="11">
        <v>219437.43</v>
      </c>
      <c r="T42" s="12">
        <v>0.65580000000000005</v>
      </c>
      <c r="U42" s="13">
        <f>+T42+U41</f>
        <v>1</v>
      </c>
      <c r="V42" s="59"/>
    </row>
    <row r="43" spans="2:22" ht="25.05" customHeight="1" x14ac:dyDescent="0.3">
      <c r="B43" s="44"/>
      <c r="C43" s="123"/>
      <c r="D43" s="47"/>
      <c r="E43" s="121"/>
      <c r="F43" s="53"/>
      <c r="G43" s="81"/>
      <c r="H43" s="58"/>
      <c r="I43" s="58"/>
      <c r="J43" s="58"/>
      <c r="K43" s="119"/>
      <c r="L43" s="64"/>
      <c r="M43" s="64"/>
      <c r="N43" s="57" t="s">
        <v>38</v>
      </c>
      <c r="O43" s="57" t="s">
        <v>39</v>
      </c>
      <c r="P43" s="60">
        <v>44197</v>
      </c>
      <c r="Q43" s="60">
        <v>44561</v>
      </c>
      <c r="R43" s="36" t="s">
        <v>40</v>
      </c>
      <c r="S43" s="11">
        <v>5044.41</v>
      </c>
      <c r="T43" s="12">
        <v>8.3415339072164099E-2</v>
      </c>
      <c r="U43" s="12">
        <f>+T43</f>
        <v>8.3415339072164099E-2</v>
      </c>
      <c r="V43" s="57" t="s">
        <v>34</v>
      </c>
    </row>
    <row r="44" spans="2:22" ht="25.05" customHeight="1" x14ac:dyDescent="0.3">
      <c r="B44" s="44"/>
      <c r="C44" s="123"/>
      <c r="D44" s="47"/>
      <c r="E44" s="121"/>
      <c r="F44" s="53"/>
      <c r="G44" s="81"/>
      <c r="H44" s="58"/>
      <c r="I44" s="58"/>
      <c r="J44" s="58"/>
      <c r="K44" s="119"/>
      <c r="L44" s="64"/>
      <c r="M44" s="64"/>
      <c r="N44" s="58"/>
      <c r="O44" s="58"/>
      <c r="P44" s="61"/>
      <c r="Q44" s="61"/>
      <c r="R44" s="36" t="s">
        <v>42</v>
      </c>
      <c r="S44" s="11">
        <v>5039</v>
      </c>
      <c r="T44" s="12">
        <v>8.33258782661669E-2</v>
      </c>
      <c r="U44" s="12">
        <f t="shared" ref="U44:U52" si="2">+T44+U43</f>
        <v>0.166741217338331</v>
      </c>
      <c r="V44" s="58"/>
    </row>
    <row r="45" spans="2:22" ht="25.05" customHeight="1" x14ac:dyDescent="0.3">
      <c r="B45" s="44"/>
      <c r="C45" s="123"/>
      <c r="D45" s="47"/>
      <c r="E45" s="121"/>
      <c r="F45" s="53"/>
      <c r="G45" s="81"/>
      <c r="H45" s="58"/>
      <c r="I45" s="58"/>
      <c r="J45" s="58"/>
      <c r="K45" s="119"/>
      <c r="L45" s="64"/>
      <c r="M45" s="64"/>
      <c r="N45" s="58"/>
      <c r="O45" s="58"/>
      <c r="P45" s="61"/>
      <c r="Q45" s="61"/>
      <c r="R45" s="36" t="s">
        <v>43</v>
      </c>
      <c r="S45" s="11">
        <v>5039</v>
      </c>
      <c r="T45" s="12">
        <v>8.33258782661669E-2</v>
      </c>
      <c r="U45" s="12">
        <f t="shared" si="2"/>
        <v>0.25006709560449791</v>
      </c>
      <c r="V45" s="58"/>
    </row>
    <row r="46" spans="2:22" ht="25.05" customHeight="1" x14ac:dyDescent="0.3">
      <c r="B46" s="44"/>
      <c r="C46" s="123"/>
      <c r="D46" s="47"/>
      <c r="E46" s="121"/>
      <c r="F46" s="53"/>
      <c r="G46" s="81"/>
      <c r="H46" s="58"/>
      <c r="I46" s="58"/>
      <c r="J46" s="58"/>
      <c r="K46" s="119"/>
      <c r="L46" s="64"/>
      <c r="M46" s="64"/>
      <c r="N46" s="58"/>
      <c r="O46" s="58"/>
      <c r="P46" s="61"/>
      <c r="Q46" s="61"/>
      <c r="R46" s="36" t="s">
        <v>44</v>
      </c>
      <c r="S46" s="11">
        <v>5039</v>
      </c>
      <c r="T46" s="12">
        <v>8.33258782661669E-2</v>
      </c>
      <c r="U46" s="12">
        <f t="shared" si="2"/>
        <v>0.3333929738706648</v>
      </c>
      <c r="V46" s="58"/>
    </row>
    <row r="47" spans="2:22" ht="25.05" customHeight="1" x14ac:dyDescent="0.3">
      <c r="B47" s="44"/>
      <c r="C47" s="123"/>
      <c r="D47" s="47"/>
      <c r="E47" s="121"/>
      <c r="F47" s="53"/>
      <c r="G47" s="81"/>
      <c r="H47" s="58"/>
      <c r="I47" s="58"/>
      <c r="J47" s="58"/>
      <c r="K47" s="119"/>
      <c r="L47" s="64"/>
      <c r="M47" s="64"/>
      <c r="N47" s="58"/>
      <c r="O47" s="58"/>
      <c r="P47" s="61"/>
      <c r="Q47" s="61"/>
      <c r="R47" s="36" t="s">
        <v>68</v>
      </c>
      <c r="S47" s="11">
        <v>5039</v>
      </c>
      <c r="T47" s="12">
        <v>8.33258782661669E-2</v>
      </c>
      <c r="U47" s="12">
        <f t="shared" si="2"/>
        <v>0.41671885213683169</v>
      </c>
      <c r="V47" s="58"/>
    </row>
    <row r="48" spans="2:22" ht="25.05" customHeight="1" x14ac:dyDescent="0.3">
      <c r="B48" s="44"/>
      <c r="C48" s="123"/>
      <c r="D48" s="47"/>
      <c r="E48" s="121"/>
      <c r="F48" s="53"/>
      <c r="G48" s="81"/>
      <c r="H48" s="58"/>
      <c r="I48" s="58"/>
      <c r="J48" s="58"/>
      <c r="K48" s="119"/>
      <c r="L48" s="64"/>
      <c r="M48" s="64"/>
      <c r="N48" s="58"/>
      <c r="O48" s="58"/>
      <c r="P48" s="61"/>
      <c r="Q48" s="61"/>
      <c r="R48" s="36" t="s">
        <v>69</v>
      </c>
      <c r="S48" s="11">
        <v>5039</v>
      </c>
      <c r="T48" s="12">
        <v>8.33258782661669E-2</v>
      </c>
      <c r="U48" s="12">
        <f t="shared" si="2"/>
        <v>0.50004473040299857</v>
      </c>
      <c r="V48" s="58"/>
    </row>
    <row r="49" spans="2:22" ht="25.05" customHeight="1" x14ac:dyDescent="0.3">
      <c r="B49" s="44"/>
      <c r="C49" s="123"/>
      <c r="D49" s="47"/>
      <c r="E49" s="121"/>
      <c r="F49" s="53"/>
      <c r="G49" s="81"/>
      <c r="H49" s="58"/>
      <c r="I49" s="58"/>
      <c r="J49" s="58"/>
      <c r="K49" s="119"/>
      <c r="L49" s="64"/>
      <c r="M49" s="64"/>
      <c r="N49" s="58"/>
      <c r="O49" s="58"/>
      <c r="P49" s="61"/>
      <c r="Q49" s="61"/>
      <c r="R49" s="36" t="s">
        <v>70</v>
      </c>
      <c r="S49" s="11">
        <v>5039</v>
      </c>
      <c r="T49" s="12">
        <v>8.33258782661669E-2</v>
      </c>
      <c r="U49" s="12">
        <f t="shared" si="2"/>
        <v>0.58337060866916546</v>
      </c>
      <c r="V49" s="58"/>
    </row>
    <row r="50" spans="2:22" ht="25.05" customHeight="1" x14ac:dyDescent="0.3">
      <c r="B50" s="44"/>
      <c r="C50" s="123"/>
      <c r="D50" s="47"/>
      <c r="E50" s="121"/>
      <c r="F50" s="53"/>
      <c r="G50" s="81"/>
      <c r="H50" s="58"/>
      <c r="I50" s="58"/>
      <c r="J50" s="58"/>
      <c r="K50" s="119"/>
      <c r="L50" s="64"/>
      <c r="M50" s="64"/>
      <c r="N50" s="58"/>
      <c r="O50" s="58"/>
      <c r="P50" s="61"/>
      <c r="Q50" s="61"/>
      <c r="R50" s="36" t="s">
        <v>71</v>
      </c>
      <c r="S50" s="11">
        <v>5039</v>
      </c>
      <c r="T50" s="12">
        <v>8.33258782661669E-2</v>
      </c>
      <c r="U50" s="12">
        <f t="shared" si="2"/>
        <v>0.66669648693533234</v>
      </c>
      <c r="V50" s="58"/>
    </row>
    <row r="51" spans="2:22" ht="25.05" customHeight="1" x14ac:dyDescent="0.3">
      <c r="B51" s="44"/>
      <c r="C51" s="123"/>
      <c r="D51" s="47"/>
      <c r="E51" s="121"/>
      <c r="F51" s="53"/>
      <c r="G51" s="81"/>
      <c r="H51" s="58"/>
      <c r="I51" s="58"/>
      <c r="J51" s="58"/>
      <c r="K51" s="119"/>
      <c r="L51" s="64"/>
      <c r="M51" s="64"/>
      <c r="N51" s="58"/>
      <c r="O51" s="58"/>
      <c r="P51" s="61"/>
      <c r="Q51" s="61"/>
      <c r="R51" s="36" t="s">
        <v>33</v>
      </c>
      <c r="S51" s="11">
        <v>5039</v>
      </c>
      <c r="T51" s="12">
        <v>8.33258782661669E-2</v>
      </c>
      <c r="U51" s="12">
        <f t="shared" si="2"/>
        <v>0.75002236520149923</v>
      </c>
      <c r="V51" s="58"/>
    </row>
    <row r="52" spans="2:22" ht="25.05" customHeight="1" thickBot="1" x14ac:dyDescent="0.35">
      <c r="B52" s="44"/>
      <c r="C52" s="123"/>
      <c r="D52" s="47"/>
      <c r="E52" s="121"/>
      <c r="F52" s="54"/>
      <c r="G52" s="81"/>
      <c r="H52" s="58"/>
      <c r="I52" s="58"/>
      <c r="J52" s="58"/>
      <c r="K52" s="124"/>
      <c r="L52" s="65"/>
      <c r="M52" s="65"/>
      <c r="N52" s="74"/>
      <c r="O52" s="74"/>
      <c r="P52" s="77"/>
      <c r="Q52" s="77"/>
      <c r="R52" s="38" t="s">
        <v>35</v>
      </c>
      <c r="S52" s="14">
        <v>5039</v>
      </c>
      <c r="T52" s="15">
        <v>8.33258782661669E-2</v>
      </c>
      <c r="U52" s="15">
        <f t="shared" si="2"/>
        <v>0.83334824346766612</v>
      </c>
      <c r="V52" s="74"/>
    </row>
    <row r="53" spans="2:22" ht="25.05" customHeight="1" x14ac:dyDescent="0.3">
      <c r="B53" s="44"/>
      <c r="C53" s="123"/>
      <c r="D53" s="47"/>
      <c r="E53" s="121"/>
      <c r="F53" s="76" t="s">
        <v>51</v>
      </c>
      <c r="G53" s="81"/>
      <c r="H53" s="58"/>
      <c r="I53" s="58"/>
      <c r="J53" s="58"/>
      <c r="K53" s="79">
        <v>5377.94</v>
      </c>
      <c r="L53" s="79">
        <v>446368.89</v>
      </c>
      <c r="M53" s="118">
        <f>5377.94+80669.08</f>
        <v>86047.02</v>
      </c>
      <c r="N53" s="59" t="s">
        <v>31</v>
      </c>
      <c r="O53" s="58" t="s">
        <v>32</v>
      </c>
      <c r="P53" s="62">
        <v>44148</v>
      </c>
      <c r="Q53" s="62">
        <f>+P53+30</f>
        <v>44178</v>
      </c>
      <c r="R53" s="34" t="s">
        <v>35</v>
      </c>
      <c r="S53" s="31">
        <v>23943.49</v>
      </c>
      <c r="T53" s="32">
        <v>5.3600000000000002E-2</v>
      </c>
      <c r="U53" s="32">
        <f>+T53</f>
        <v>5.3600000000000002E-2</v>
      </c>
      <c r="V53" s="59" t="s">
        <v>34</v>
      </c>
    </row>
    <row r="54" spans="2:22" ht="25.05" customHeight="1" x14ac:dyDescent="0.3">
      <c r="B54" s="44"/>
      <c r="C54" s="123"/>
      <c r="D54" s="47"/>
      <c r="E54" s="121"/>
      <c r="F54" s="94"/>
      <c r="G54" s="81"/>
      <c r="H54" s="58"/>
      <c r="I54" s="58"/>
      <c r="J54" s="58"/>
      <c r="K54" s="64"/>
      <c r="L54" s="64"/>
      <c r="M54" s="119"/>
      <c r="N54" s="42"/>
      <c r="O54" s="59"/>
      <c r="P54" s="41"/>
      <c r="Q54" s="41"/>
      <c r="R54" s="36" t="s">
        <v>36</v>
      </c>
      <c r="S54" s="11">
        <v>422425.4</v>
      </c>
      <c r="T54" s="12">
        <v>0.94640000000000002</v>
      </c>
      <c r="U54" s="13">
        <f>+T54+U53</f>
        <v>1</v>
      </c>
      <c r="V54" s="42"/>
    </row>
    <row r="55" spans="2:22" ht="25.05" customHeight="1" x14ac:dyDescent="0.3">
      <c r="B55" s="44"/>
      <c r="C55" s="123"/>
      <c r="D55" s="47"/>
      <c r="E55" s="121"/>
      <c r="F55" s="94"/>
      <c r="G55" s="81"/>
      <c r="H55" s="58"/>
      <c r="I55" s="58"/>
      <c r="J55" s="58"/>
      <c r="K55" s="64"/>
      <c r="L55" s="64"/>
      <c r="M55" s="119"/>
      <c r="N55" s="42" t="s">
        <v>38</v>
      </c>
      <c r="O55" s="42" t="s">
        <v>39</v>
      </c>
      <c r="P55" s="41">
        <v>44197</v>
      </c>
      <c r="Q55" s="41">
        <v>44561</v>
      </c>
      <c r="R55" s="36" t="s">
        <v>40</v>
      </c>
      <c r="S55" s="11">
        <v>6727.08</v>
      </c>
      <c r="T55" s="12">
        <v>8.3391058879064894E-2</v>
      </c>
      <c r="U55" s="12">
        <f>+T55</f>
        <v>8.3391058879064894E-2</v>
      </c>
      <c r="V55" s="42" t="s">
        <v>34</v>
      </c>
    </row>
    <row r="56" spans="2:22" ht="25.05" customHeight="1" x14ac:dyDescent="0.3">
      <c r="B56" s="44"/>
      <c r="C56" s="123"/>
      <c r="D56" s="47"/>
      <c r="E56" s="121"/>
      <c r="F56" s="94"/>
      <c r="G56" s="81"/>
      <c r="H56" s="58"/>
      <c r="I56" s="58"/>
      <c r="J56" s="58"/>
      <c r="K56" s="64"/>
      <c r="L56" s="64"/>
      <c r="M56" s="119"/>
      <c r="N56" s="42"/>
      <c r="O56" s="42"/>
      <c r="P56" s="41"/>
      <c r="Q56" s="41"/>
      <c r="R56" s="36" t="s">
        <v>42</v>
      </c>
      <c r="S56" s="11">
        <v>6722</v>
      </c>
      <c r="T56" s="12">
        <v>8.3328085556448606E-2</v>
      </c>
      <c r="U56" s="12">
        <f>+T56+U55</f>
        <v>0.1667191444355135</v>
      </c>
      <c r="V56" s="42"/>
    </row>
    <row r="57" spans="2:22" ht="25.05" customHeight="1" x14ac:dyDescent="0.3">
      <c r="B57" s="44"/>
      <c r="C57" s="123"/>
      <c r="D57" s="47"/>
      <c r="E57" s="121"/>
      <c r="F57" s="94"/>
      <c r="G57" s="81"/>
      <c r="H57" s="58"/>
      <c r="I57" s="58"/>
      <c r="J57" s="58"/>
      <c r="K57" s="64"/>
      <c r="L57" s="64"/>
      <c r="M57" s="119"/>
      <c r="N57" s="42"/>
      <c r="O57" s="42"/>
      <c r="P57" s="41"/>
      <c r="Q57" s="41"/>
      <c r="R57" s="36" t="s">
        <v>43</v>
      </c>
      <c r="S57" s="11">
        <v>6722</v>
      </c>
      <c r="T57" s="12">
        <v>8.3328085556448606E-2</v>
      </c>
      <c r="U57" s="12">
        <f>+T57+U56</f>
        <v>0.25004722999196211</v>
      </c>
      <c r="V57" s="42"/>
    </row>
    <row r="58" spans="2:22" ht="25.05" customHeight="1" x14ac:dyDescent="0.3">
      <c r="B58" s="44"/>
      <c r="C58" s="123"/>
      <c r="D58" s="47"/>
      <c r="E58" s="121"/>
      <c r="F58" s="94"/>
      <c r="G58" s="81"/>
      <c r="H58" s="58"/>
      <c r="I58" s="58"/>
      <c r="J58" s="58"/>
      <c r="K58" s="64"/>
      <c r="L58" s="64"/>
      <c r="M58" s="119"/>
      <c r="N58" s="42"/>
      <c r="O58" s="42"/>
      <c r="P58" s="41"/>
      <c r="Q58" s="41"/>
      <c r="R58" s="36" t="s">
        <v>44</v>
      </c>
      <c r="S58" s="11">
        <v>6722</v>
      </c>
      <c r="T58" s="12">
        <v>8.3328085556448606E-2</v>
      </c>
      <c r="U58" s="12">
        <f>+T58+U57:U57</f>
        <v>0.33337531554841071</v>
      </c>
      <c r="V58" s="42"/>
    </row>
    <row r="59" spans="2:22" ht="25.05" customHeight="1" x14ac:dyDescent="0.3">
      <c r="B59" s="44"/>
      <c r="C59" s="123"/>
      <c r="D59" s="47"/>
      <c r="E59" s="121"/>
      <c r="F59" s="94"/>
      <c r="G59" s="81"/>
      <c r="H59" s="58"/>
      <c r="I59" s="58"/>
      <c r="J59" s="58"/>
      <c r="K59" s="64"/>
      <c r="L59" s="64"/>
      <c r="M59" s="119"/>
      <c r="N59" s="42"/>
      <c r="O59" s="42"/>
      <c r="P59" s="41"/>
      <c r="Q59" s="41"/>
      <c r="R59" s="34" t="s">
        <v>68</v>
      </c>
      <c r="S59" s="31">
        <v>6722</v>
      </c>
      <c r="T59" s="32">
        <v>8.3328085556448606E-2</v>
      </c>
      <c r="U59" s="32">
        <f>+T59+U58</f>
        <v>0.41670340110485932</v>
      </c>
      <c r="V59" s="42"/>
    </row>
    <row r="60" spans="2:22" ht="25.05" customHeight="1" x14ac:dyDescent="0.3">
      <c r="B60" s="44"/>
      <c r="C60" s="123"/>
      <c r="D60" s="47"/>
      <c r="E60" s="121"/>
      <c r="F60" s="94"/>
      <c r="G60" s="81"/>
      <c r="H60" s="58"/>
      <c r="I60" s="58"/>
      <c r="J60" s="58"/>
      <c r="K60" s="64"/>
      <c r="L60" s="64"/>
      <c r="M60" s="119"/>
      <c r="N60" s="42"/>
      <c r="O60" s="42"/>
      <c r="P60" s="41"/>
      <c r="Q60" s="41"/>
      <c r="R60" s="36" t="s">
        <v>69</v>
      </c>
      <c r="S60" s="11">
        <v>6722</v>
      </c>
      <c r="T60" s="12">
        <v>8.3328085556448606E-2</v>
      </c>
      <c r="U60" s="12">
        <f>+T60+U59</f>
        <v>0.50003148666130792</v>
      </c>
      <c r="V60" s="42"/>
    </row>
    <row r="61" spans="2:22" ht="25.05" customHeight="1" x14ac:dyDescent="0.3">
      <c r="B61" s="44"/>
      <c r="C61" s="123"/>
      <c r="D61" s="47"/>
      <c r="E61" s="121"/>
      <c r="F61" s="94"/>
      <c r="G61" s="81"/>
      <c r="H61" s="58"/>
      <c r="I61" s="58"/>
      <c r="J61" s="58"/>
      <c r="K61" s="64"/>
      <c r="L61" s="64"/>
      <c r="M61" s="119"/>
      <c r="N61" s="42"/>
      <c r="O61" s="42"/>
      <c r="P61" s="41"/>
      <c r="Q61" s="41"/>
      <c r="R61" s="36" t="s">
        <v>70</v>
      </c>
      <c r="S61" s="11">
        <v>6722</v>
      </c>
      <c r="T61" s="12">
        <v>8.3328085556448606E-2</v>
      </c>
      <c r="U61" s="12">
        <f>+T61+U60:U60</f>
        <v>0.58335957221775647</v>
      </c>
      <c r="V61" s="42"/>
    </row>
    <row r="62" spans="2:22" ht="25.05" customHeight="1" x14ac:dyDescent="0.3">
      <c r="B62" s="44"/>
      <c r="C62" s="123"/>
      <c r="D62" s="47"/>
      <c r="E62" s="121"/>
      <c r="F62" s="94"/>
      <c r="G62" s="81"/>
      <c r="H62" s="58"/>
      <c r="I62" s="58"/>
      <c r="J62" s="58"/>
      <c r="K62" s="64"/>
      <c r="L62" s="64"/>
      <c r="M62" s="119"/>
      <c r="N62" s="42"/>
      <c r="O62" s="42"/>
      <c r="P62" s="41"/>
      <c r="Q62" s="41"/>
      <c r="R62" s="34" t="s">
        <v>71</v>
      </c>
      <c r="S62" s="31">
        <v>6722</v>
      </c>
      <c r="T62" s="32">
        <v>8.3328085556448606E-2</v>
      </c>
      <c r="U62" s="32">
        <f t="shared" ref="U62:U64" si="3">+T62+U61</f>
        <v>0.66668765777420513</v>
      </c>
      <c r="V62" s="42"/>
    </row>
    <row r="63" spans="2:22" ht="25.05" customHeight="1" x14ac:dyDescent="0.3">
      <c r="B63" s="44"/>
      <c r="C63" s="123"/>
      <c r="D63" s="47"/>
      <c r="E63" s="121"/>
      <c r="F63" s="94"/>
      <c r="G63" s="81"/>
      <c r="H63" s="58"/>
      <c r="I63" s="58"/>
      <c r="J63" s="58"/>
      <c r="K63" s="64"/>
      <c r="L63" s="64"/>
      <c r="M63" s="119"/>
      <c r="N63" s="42"/>
      <c r="O63" s="42"/>
      <c r="P63" s="41"/>
      <c r="Q63" s="41"/>
      <c r="R63" s="36" t="s">
        <v>33</v>
      </c>
      <c r="S63" s="11">
        <v>6722</v>
      </c>
      <c r="T63" s="12">
        <v>8.3328085556448606E-2</v>
      </c>
      <c r="U63" s="12">
        <f t="shared" si="3"/>
        <v>0.75001574333065379</v>
      </c>
      <c r="V63" s="42"/>
    </row>
    <row r="64" spans="2:22" ht="25.05" customHeight="1" thickBot="1" x14ac:dyDescent="0.35">
      <c r="B64" s="45"/>
      <c r="C64" s="125"/>
      <c r="D64" s="48"/>
      <c r="E64" s="126"/>
      <c r="F64" s="95"/>
      <c r="G64" s="82"/>
      <c r="H64" s="74"/>
      <c r="I64" s="74"/>
      <c r="J64" s="74"/>
      <c r="K64" s="65"/>
      <c r="L64" s="65"/>
      <c r="M64" s="124"/>
      <c r="N64" s="101"/>
      <c r="O64" s="101"/>
      <c r="P64" s="111"/>
      <c r="Q64" s="111"/>
      <c r="R64" s="38" t="s">
        <v>35</v>
      </c>
      <c r="S64" s="14">
        <v>6722</v>
      </c>
      <c r="T64" s="15">
        <v>8.3328085556448606E-2</v>
      </c>
      <c r="U64" s="15">
        <f t="shared" si="3"/>
        <v>0.83334382888710246</v>
      </c>
      <c r="V64" s="101"/>
    </row>
  </sheetData>
  <mergeCells count="74">
    <mergeCell ref="H28:H64"/>
    <mergeCell ref="G28:G64"/>
    <mergeCell ref="F53:F64"/>
    <mergeCell ref="F41:F52"/>
    <mergeCell ref="E28:E64"/>
    <mergeCell ref="F28:F40"/>
    <mergeCell ref="M53:M64"/>
    <mergeCell ref="L53:L64"/>
    <mergeCell ref="K53:K64"/>
    <mergeCell ref="J28:J64"/>
    <mergeCell ref="I28:I64"/>
    <mergeCell ref="V31:V40"/>
    <mergeCell ref="V43:V52"/>
    <mergeCell ref="K41:K52"/>
    <mergeCell ref="L41:L52"/>
    <mergeCell ref="M41:M52"/>
    <mergeCell ref="N43:N52"/>
    <mergeCell ref="O43:O52"/>
    <mergeCell ref="P43:P52"/>
    <mergeCell ref="Q43:Q52"/>
    <mergeCell ref="Q18:Q27"/>
    <mergeCell ref="K28:K40"/>
    <mergeCell ref="L28:L40"/>
    <mergeCell ref="M28:M40"/>
    <mergeCell ref="N31:N40"/>
    <mergeCell ref="O31:O40"/>
    <mergeCell ref="P31:P40"/>
    <mergeCell ref="Q31:Q40"/>
    <mergeCell ref="V18:V27"/>
    <mergeCell ref="B14:B27"/>
    <mergeCell ref="C14:C27"/>
    <mergeCell ref="D14:D27"/>
    <mergeCell ref="E14:E27"/>
    <mergeCell ref="F14:F27"/>
    <mergeCell ref="G14:G27"/>
    <mergeCell ref="H14:H27"/>
    <mergeCell ref="I14:I27"/>
    <mergeCell ref="J14:J27"/>
    <mergeCell ref="K14:K27"/>
    <mergeCell ref="L14:L27"/>
    <mergeCell ref="M14:M27"/>
    <mergeCell ref="N18:N27"/>
    <mergeCell ref="O18:O27"/>
    <mergeCell ref="P18:P27"/>
    <mergeCell ref="V55:V64"/>
    <mergeCell ref="Q55:Q64"/>
    <mergeCell ref="P55:P64"/>
    <mergeCell ref="O55:O64"/>
    <mergeCell ref="N55:N64"/>
    <mergeCell ref="V53:V54"/>
    <mergeCell ref="N53:N54"/>
    <mergeCell ref="O53:O54"/>
    <mergeCell ref="P53:P54"/>
    <mergeCell ref="Q53:Q54"/>
    <mergeCell ref="N41:N42"/>
    <mergeCell ref="O41:O42"/>
    <mergeCell ref="P41:P42"/>
    <mergeCell ref="Q41:Q42"/>
    <mergeCell ref="V41:V42"/>
    <mergeCell ref="N28:N30"/>
    <mergeCell ref="O28:O30"/>
    <mergeCell ref="P28:P30"/>
    <mergeCell ref="Q28:Q30"/>
    <mergeCell ref="V28:V30"/>
    <mergeCell ref="D28:D64"/>
    <mergeCell ref="C28:C64"/>
    <mergeCell ref="B28:B64"/>
    <mergeCell ref="B10:V11"/>
    <mergeCell ref="B12:V12"/>
    <mergeCell ref="P14:P17"/>
    <mergeCell ref="Q14:Q17"/>
    <mergeCell ref="V14:V17"/>
    <mergeCell ref="N14:N17"/>
    <mergeCell ref="O14:O17"/>
  </mergeCells>
  <phoneticPr fontId="4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scale="3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19DF3-1D4F-4338-99D1-44D17E15F748}">
  <sheetPr>
    <pageSetUpPr fitToPage="1"/>
  </sheetPr>
  <dimension ref="B10:V52"/>
  <sheetViews>
    <sheetView tabSelected="1" view="pageBreakPreview" zoomScale="55" zoomScaleNormal="70" zoomScaleSheetLayoutView="55" workbookViewId="0">
      <selection activeCell="N17" sqref="N17:N26"/>
    </sheetView>
  </sheetViews>
  <sheetFormatPr baseColWidth="10" defaultColWidth="11.5546875" defaultRowHeight="14.4" x14ac:dyDescent="0.3"/>
  <cols>
    <col min="1" max="1" width="2.44140625" style="1" customWidth="1"/>
    <col min="2" max="2" width="6.88671875" style="1" customWidth="1"/>
    <col min="3" max="3" width="34.88671875" style="1" customWidth="1"/>
    <col min="4" max="5" width="21.88671875" style="1" customWidth="1"/>
    <col min="6" max="6" width="27" style="21" customWidth="1"/>
    <col min="7" max="7" width="34.44140625" style="21" customWidth="1"/>
    <col min="8" max="8" width="13.77734375" style="21" customWidth="1"/>
    <col min="9" max="9" width="13.33203125" style="21" customWidth="1"/>
    <col min="10" max="10" width="13.77734375" style="21" customWidth="1"/>
    <col min="11" max="11" width="13.6640625" style="21" customWidth="1"/>
    <col min="12" max="12" width="15.44140625" style="21" customWidth="1"/>
    <col min="13" max="13" width="13.6640625" style="21" customWidth="1"/>
    <col min="14" max="14" width="21.44140625" style="21" customWidth="1"/>
    <col min="15" max="15" width="15.5546875" style="21" customWidth="1"/>
    <col min="16" max="17" width="13.77734375" style="21" customWidth="1"/>
    <col min="18" max="18" width="16.6640625" style="21" customWidth="1"/>
    <col min="19" max="19" width="13.77734375" style="21" customWidth="1"/>
    <col min="20" max="20" width="13.33203125" style="21" customWidth="1"/>
    <col min="21" max="21" width="13.77734375" style="21" customWidth="1"/>
    <col min="22" max="22" width="21.44140625" style="21" customWidth="1"/>
    <col min="23" max="23" width="3" style="1" customWidth="1"/>
    <col min="24" max="24" width="39.44140625" style="1" bestFit="1" customWidth="1"/>
    <col min="25" max="16384" width="11.5546875" style="1"/>
  </cols>
  <sheetData>
    <row r="10" spans="2:22" ht="15" customHeight="1" x14ac:dyDescent="0.3">
      <c r="B10" s="40" t="s">
        <v>0</v>
      </c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spans="2:22" ht="15" customHeight="1" x14ac:dyDescent="0.3"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</row>
    <row r="12" spans="2:22" ht="22.8" customHeight="1" x14ac:dyDescent="0.3">
      <c r="B12" s="40" t="s">
        <v>1</v>
      </c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</row>
    <row r="13" spans="2:22" s="3" customFormat="1" ht="69.599999999999994" thickBot="1" x14ac:dyDescent="0.35">
      <c r="B13" s="2" t="s">
        <v>2</v>
      </c>
      <c r="C13" s="2" t="s">
        <v>3</v>
      </c>
      <c r="D13" s="2" t="s">
        <v>4</v>
      </c>
      <c r="E13" s="2" t="s">
        <v>5</v>
      </c>
      <c r="F13" s="2" t="s">
        <v>6</v>
      </c>
      <c r="G13" s="2" t="s">
        <v>7</v>
      </c>
      <c r="H13" s="2" t="s">
        <v>8</v>
      </c>
      <c r="I13" s="2" t="s">
        <v>9</v>
      </c>
      <c r="J13" s="2" t="s">
        <v>10</v>
      </c>
      <c r="K13" s="2" t="s">
        <v>11</v>
      </c>
      <c r="L13" s="2" t="s">
        <v>12</v>
      </c>
      <c r="M13" s="2" t="s">
        <v>13</v>
      </c>
      <c r="N13" s="2" t="s">
        <v>14</v>
      </c>
      <c r="O13" s="2" t="s">
        <v>15</v>
      </c>
      <c r="P13" s="2" t="s">
        <v>16</v>
      </c>
      <c r="Q13" s="2" t="s">
        <v>17</v>
      </c>
      <c r="R13" s="2" t="s">
        <v>18</v>
      </c>
      <c r="S13" s="2" t="s">
        <v>19</v>
      </c>
      <c r="T13" s="2" t="s">
        <v>20</v>
      </c>
      <c r="U13" s="2" t="s">
        <v>21</v>
      </c>
      <c r="V13" s="2" t="s">
        <v>22</v>
      </c>
    </row>
    <row r="14" spans="2:22" ht="25.05" customHeight="1" x14ac:dyDescent="0.3">
      <c r="B14" s="43" t="s">
        <v>52</v>
      </c>
      <c r="C14" s="46" t="s">
        <v>53</v>
      </c>
      <c r="D14" s="46" t="s">
        <v>54</v>
      </c>
      <c r="E14" s="49">
        <v>1394854</v>
      </c>
      <c r="F14" s="78" t="s">
        <v>55</v>
      </c>
      <c r="G14" s="100" t="s">
        <v>56</v>
      </c>
      <c r="H14" s="83" t="s">
        <v>28</v>
      </c>
      <c r="I14" s="83" t="s">
        <v>29</v>
      </c>
      <c r="J14" s="83" t="s">
        <v>30</v>
      </c>
      <c r="K14" s="79">
        <v>6067.23</v>
      </c>
      <c r="L14" s="79">
        <v>503580.34</v>
      </c>
      <c r="M14" s="79">
        <f>6067.23+91008.5</f>
        <v>97075.73</v>
      </c>
      <c r="N14" s="55" t="s">
        <v>31</v>
      </c>
      <c r="O14" s="55" t="s">
        <v>32</v>
      </c>
      <c r="P14" s="56">
        <v>44093</v>
      </c>
      <c r="Q14" s="56">
        <f>+P14+45</f>
        <v>44138</v>
      </c>
      <c r="R14" s="37" t="s">
        <v>35</v>
      </c>
      <c r="S14" s="9">
        <v>307245.37</v>
      </c>
      <c r="T14" s="10">
        <v>0.61009999999999998</v>
      </c>
      <c r="U14" s="10">
        <f>+T14</f>
        <v>0.61009999999999998</v>
      </c>
      <c r="V14" s="55" t="s">
        <v>57</v>
      </c>
    </row>
    <row r="15" spans="2:22" ht="25.05" customHeight="1" x14ac:dyDescent="0.3">
      <c r="B15" s="44"/>
      <c r="C15" s="47"/>
      <c r="D15" s="47"/>
      <c r="E15" s="50"/>
      <c r="F15" s="53"/>
      <c r="G15" s="72"/>
      <c r="H15" s="58"/>
      <c r="I15" s="58"/>
      <c r="J15" s="58"/>
      <c r="K15" s="64"/>
      <c r="L15" s="64"/>
      <c r="M15" s="64"/>
      <c r="N15" s="42"/>
      <c r="O15" s="42"/>
      <c r="P15" s="41"/>
      <c r="Q15" s="41"/>
      <c r="R15" s="36" t="s">
        <v>36</v>
      </c>
      <c r="S15" s="11">
        <v>173202.89</v>
      </c>
      <c r="T15" s="12">
        <v>0.34389999999999998</v>
      </c>
      <c r="U15" s="12">
        <f>+T15+U14</f>
        <v>0.95399999999999996</v>
      </c>
      <c r="V15" s="42"/>
    </row>
    <row r="16" spans="2:22" ht="25.05" customHeight="1" x14ac:dyDescent="0.3">
      <c r="B16" s="44"/>
      <c r="C16" s="47"/>
      <c r="D16" s="47"/>
      <c r="E16" s="50"/>
      <c r="F16" s="53"/>
      <c r="G16" s="72"/>
      <c r="H16" s="58"/>
      <c r="I16" s="58"/>
      <c r="J16" s="58"/>
      <c r="K16" s="64"/>
      <c r="L16" s="64"/>
      <c r="M16" s="64"/>
      <c r="N16" s="42"/>
      <c r="O16" s="42"/>
      <c r="P16" s="41"/>
      <c r="Q16" s="41"/>
      <c r="R16" s="36" t="s">
        <v>37</v>
      </c>
      <c r="S16" s="11">
        <v>12140.36</v>
      </c>
      <c r="T16" s="12">
        <v>2.41E-2</v>
      </c>
      <c r="U16" s="13">
        <f>+T16+U15</f>
        <v>0.97809999999999997</v>
      </c>
      <c r="V16" s="42"/>
    </row>
    <row r="17" spans="2:22" ht="25.05" customHeight="1" x14ac:dyDescent="0.3">
      <c r="B17" s="44"/>
      <c r="C17" s="47"/>
      <c r="D17" s="47"/>
      <c r="E17" s="50"/>
      <c r="F17" s="53"/>
      <c r="G17" s="72"/>
      <c r="H17" s="58"/>
      <c r="I17" s="58"/>
      <c r="J17" s="58"/>
      <c r="K17" s="64"/>
      <c r="L17" s="64"/>
      <c r="M17" s="64"/>
      <c r="N17" s="57" t="s">
        <v>38</v>
      </c>
      <c r="O17" s="57" t="s">
        <v>39</v>
      </c>
      <c r="P17" s="60">
        <v>44197</v>
      </c>
      <c r="Q17" s="60">
        <v>44561</v>
      </c>
      <c r="R17" s="36" t="s">
        <v>40</v>
      </c>
      <c r="S17" s="11">
        <v>7439.84</v>
      </c>
      <c r="T17" s="12">
        <v>8.33522298993567E-2</v>
      </c>
      <c r="U17" s="12">
        <f>+T17</f>
        <v>8.33522298993567E-2</v>
      </c>
      <c r="V17" s="57" t="s">
        <v>73</v>
      </c>
    </row>
    <row r="18" spans="2:22" ht="25.05" customHeight="1" x14ac:dyDescent="0.3">
      <c r="B18" s="44"/>
      <c r="C18" s="47"/>
      <c r="D18" s="47"/>
      <c r="E18" s="50"/>
      <c r="F18" s="53"/>
      <c r="G18" s="72"/>
      <c r="H18" s="58"/>
      <c r="I18" s="58"/>
      <c r="J18" s="58"/>
      <c r="K18" s="64"/>
      <c r="L18" s="64"/>
      <c r="M18" s="64"/>
      <c r="N18" s="58"/>
      <c r="O18" s="58"/>
      <c r="P18" s="61"/>
      <c r="Q18" s="61"/>
      <c r="R18" s="36" t="s">
        <v>42</v>
      </c>
      <c r="S18" s="11">
        <v>7438</v>
      </c>
      <c r="T18" s="12">
        <v>8.3331615463694803E-2</v>
      </c>
      <c r="U18" s="12">
        <f t="shared" ref="U18:U26" si="0">+T18+U17</f>
        <v>0.1666838453630515</v>
      </c>
      <c r="V18" s="58"/>
    </row>
    <row r="19" spans="2:22" ht="25.05" customHeight="1" x14ac:dyDescent="0.3">
      <c r="B19" s="44"/>
      <c r="C19" s="47"/>
      <c r="D19" s="47"/>
      <c r="E19" s="50"/>
      <c r="F19" s="53"/>
      <c r="G19" s="72"/>
      <c r="H19" s="58"/>
      <c r="I19" s="58"/>
      <c r="J19" s="58"/>
      <c r="K19" s="64"/>
      <c r="L19" s="64"/>
      <c r="M19" s="64"/>
      <c r="N19" s="58"/>
      <c r="O19" s="58"/>
      <c r="P19" s="61"/>
      <c r="Q19" s="61"/>
      <c r="R19" s="36" t="s">
        <v>43</v>
      </c>
      <c r="S19" s="11">
        <v>7438</v>
      </c>
      <c r="T19" s="12">
        <v>8.3331615463694803E-2</v>
      </c>
      <c r="U19" s="12">
        <f t="shared" si="0"/>
        <v>0.25001546082674631</v>
      </c>
      <c r="V19" s="58"/>
    </row>
    <row r="20" spans="2:22" ht="25.05" customHeight="1" x14ac:dyDescent="0.3">
      <c r="B20" s="44"/>
      <c r="C20" s="47"/>
      <c r="D20" s="47"/>
      <c r="E20" s="50"/>
      <c r="F20" s="53"/>
      <c r="G20" s="72"/>
      <c r="H20" s="58"/>
      <c r="I20" s="58"/>
      <c r="J20" s="58"/>
      <c r="K20" s="64"/>
      <c r="L20" s="64"/>
      <c r="M20" s="64"/>
      <c r="N20" s="58"/>
      <c r="O20" s="58"/>
      <c r="P20" s="61"/>
      <c r="Q20" s="61"/>
      <c r="R20" s="36" t="s">
        <v>44</v>
      </c>
      <c r="S20" s="11">
        <v>7438</v>
      </c>
      <c r="T20" s="12">
        <v>8.3331615463694803E-2</v>
      </c>
      <c r="U20" s="12">
        <f t="shared" si="0"/>
        <v>0.33334707629044114</v>
      </c>
      <c r="V20" s="58"/>
    </row>
    <row r="21" spans="2:22" ht="25.05" customHeight="1" x14ac:dyDescent="0.3">
      <c r="B21" s="44"/>
      <c r="C21" s="47"/>
      <c r="D21" s="47"/>
      <c r="E21" s="50"/>
      <c r="F21" s="53"/>
      <c r="G21" s="72"/>
      <c r="H21" s="58"/>
      <c r="I21" s="58"/>
      <c r="J21" s="58"/>
      <c r="K21" s="64"/>
      <c r="L21" s="64"/>
      <c r="M21" s="64"/>
      <c r="N21" s="58"/>
      <c r="O21" s="58"/>
      <c r="P21" s="61"/>
      <c r="Q21" s="61"/>
      <c r="R21" s="36" t="s">
        <v>68</v>
      </c>
      <c r="S21" s="11">
        <v>7438</v>
      </c>
      <c r="T21" s="12">
        <v>8.3331615463694803E-2</v>
      </c>
      <c r="U21" s="12">
        <f t="shared" si="0"/>
        <v>0.41667869175413597</v>
      </c>
      <c r="V21" s="58"/>
    </row>
    <row r="22" spans="2:22" ht="25.05" customHeight="1" x14ac:dyDescent="0.3">
      <c r="B22" s="44"/>
      <c r="C22" s="47"/>
      <c r="D22" s="47"/>
      <c r="E22" s="50"/>
      <c r="F22" s="53"/>
      <c r="G22" s="72"/>
      <c r="H22" s="58"/>
      <c r="I22" s="58"/>
      <c r="J22" s="58"/>
      <c r="K22" s="64"/>
      <c r="L22" s="64"/>
      <c r="M22" s="64"/>
      <c r="N22" s="58"/>
      <c r="O22" s="58"/>
      <c r="P22" s="61"/>
      <c r="Q22" s="61"/>
      <c r="R22" s="36" t="s">
        <v>69</v>
      </c>
      <c r="S22" s="11">
        <v>7438</v>
      </c>
      <c r="T22" s="12">
        <v>8.3331615463694803E-2</v>
      </c>
      <c r="U22" s="12">
        <f t="shared" si="0"/>
        <v>0.5000103072178308</v>
      </c>
      <c r="V22" s="58"/>
    </row>
    <row r="23" spans="2:22" ht="25.05" customHeight="1" x14ac:dyDescent="0.3">
      <c r="B23" s="44"/>
      <c r="C23" s="47"/>
      <c r="D23" s="47"/>
      <c r="E23" s="50"/>
      <c r="F23" s="53"/>
      <c r="G23" s="72"/>
      <c r="H23" s="58"/>
      <c r="I23" s="58"/>
      <c r="J23" s="58"/>
      <c r="K23" s="64"/>
      <c r="L23" s="64"/>
      <c r="M23" s="64"/>
      <c r="N23" s="58"/>
      <c r="O23" s="58"/>
      <c r="P23" s="61"/>
      <c r="Q23" s="61"/>
      <c r="R23" s="36" t="s">
        <v>70</v>
      </c>
      <c r="S23" s="11">
        <v>7438</v>
      </c>
      <c r="T23" s="12">
        <v>8.3331615463694803E-2</v>
      </c>
      <c r="U23" s="12">
        <f t="shared" si="0"/>
        <v>0.58334192268152563</v>
      </c>
      <c r="V23" s="58"/>
    </row>
    <row r="24" spans="2:22" ht="25.05" customHeight="1" x14ac:dyDescent="0.3">
      <c r="B24" s="44"/>
      <c r="C24" s="47"/>
      <c r="D24" s="47"/>
      <c r="E24" s="50"/>
      <c r="F24" s="53"/>
      <c r="G24" s="72"/>
      <c r="H24" s="58"/>
      <c r="I24" s="58"/>
      <c r="J24" s="58"/>
      <c r="K24" s="64"/>
      <c r="L24" s="64"/>
      <c r="M24" s="64"/>
      <c r="N24" s="58"/>
      <c r="O24" s="58"/>
      <c r="P24" s="61"/>
      <c r="Q24" s="61"/>
      <c r="R24" s="36" t="s">
        <v>71</v>
      </c>
      <c r="S24" s="11">
        <v>7438</v>
      </c>
      <c r="T24" s="12">
        <v>8.3331615463694803E-2</v>
      </c>
      <c r="U24" s="12">
        <f t="shared" si="0"/>
        <v>0.66667353814522046</v>
      </c>
      <c r="V24" s="58"/>
    </row>
    <row r="25" spans="2:22" ht="25.05" customHeight="1" x14ac:dyDescent="0.3">
      <c r="B25" s="44"/>
      <c r="C25" s="47"/>
      <c r="D25" s="47"/>
      <c r="E25" s="50"/>
      <c r="F25" s="53"/>
      <c r="G25" s="72"/>
      <c r="H25" s="58"/>
      <c r="I25" s="58"/>
      <c r="J25" s="58"/>
      <c r="K25" s="64"/>
      <c r="L25" s="64"/>
      <c r="M25" s="64"/>
      <c r="N25" s="58"/>
      <c r="O25" s="58"/>
      <c r="P25" s="61"/>
      <c r="Q25" s="61"/>
      <c r="R25" s="36" t="s">
        <v>33</v>
      </c>
      <c r="S25" s="11">
        <v>7438</v>
      </c>
      <c r="T25" s="12">
        <v>8.3331615463694803E-2</v>
      </c>
      <c r="U25" s="12">
        <f t="shared" si="0"/>
        <v>0.75000515360891529</v>
      </c>
      <c r="V25" s="58"/>
    </row>
    <row r="26" spans="2:22" ht="25.05" customHeight="1" thickBot="1" x14ac:dyDescent="0.35">
      <c r="B26" s="44"/>
      <c r="C26" s="47"/>
      <c r="D26" s="47"/>
      <c r="E26" s="50"/>
      <c r="F26" s="54"/>
      <c r="G26" s="72"/>
      <c r="H26" s="58"/>
      <c r="I26" s="58"/>
      <c r="J26" s="58"/>
      <c r="K26" s="65"/>
      <c r="L26" s="65"/>
      <c r="M26" s="65"/>
      <c r="N26" s="74"/>
      <c r="O26" s="74"/>
      <c r="P26" s="77"/>
      <c r="Q26" s="77"/>
      <c r="R26" s="38" t="s">
        <v>35</v>
      </c>
      <c r="S26" s="14">
        <v>7438</v>
      </c>
      <c r="T26" s="15">
        <v>8.3331615463694803E-2</v>
      </c>
      <c r="U26" s="15">
        <f t="shared" si="0"/>
        <v>0.83333676907261012</v>
      </c>
      <c r="V26" s="74"/>
    </row>
    <row r="27" spans="2:22" ht="25.05" customHeight="1" x14ac:dyDescent="0.3">
      <c r="B27" s="44"/>
      <c r="C27" s="47"/>
      <c r="D27" s="47"/>
      <c r="E27" s="50"/>
      <c r="F27" s="78" t="s">
        <v>59</v>
      </c>
      <c r="G27" s="72"/>
      <c r="H27" s="58"/>
      <c r="I27" s="58"/>
      <c r="J27" s="58"/>
      <c r="K27" s="79">
        <v>7881.31</v>
      </c>
      <c r="L27" s="79">
        <v>654148.48</v>
      </c>
      <c r="M27" s="79">
        <f>7881.31+118219.6</f>
        <v>126100.91</v>
      </c>
      <c r="N27" s="59" t="s">
        <v>31</v>
      </c>
      <c r="O27" s="59" t="s">
        <v>32</v>
      </c>
      <c r="P27" s="62">
        <v>44139</v>
      </c>
      <c r="Q27" s="62">
        <v>44195</v>
      </c>
      <c r="R27" s="34" t="s">
        <v>33</v>
      </c>
      <c r="S27" s="31">
        <v>50985.16</v>
      </c>
      <c r="T27" s="32">
        <v>7.7899999999999997E-2</v>
      </c>
      <c r="U27" s="32">
        <f>+T27</f>
        <v>7.7899999999999997E-2</v>
      </c>
      <c r="V27" s="59" t="s">
        <v>57</v>
      </c>
    </row>
    <row r="28" spans="2:22" ht="25.05" customHeight="1" x14ac:dyDescent="0.3">
      <c r="B28" s="44"/>
      <c r="C28" s="47"/>
      <c r="D28" s="47"/>
      <c r="E28" s="50"/>
      <c r="F28" s="53"/>
      <c r="G28" s="72"/>
      <c r="H28" s="58"/>
      <c r="I28" s="58"/>
      <c r="J28" s="58"/>
      <c r="K28" s="64"/>
      <c r="L28" s="64"/>
      <c r="M28" s="64"/>
      <c r="N28" s="42"/>
      <c r="O28" s="42"/>
      <c r="P28" s="41"/>
      <c r="Q28" s="41"/>
      <c r="R28" s="36" t="s">
        <v>36</v>
      </c>
      <c r="S28" s="11">
        <v>352719.43</v>
      </c>
      <c r="T28" s="12">
        <v>0.53920000000000001</v>
      </c>
      <c r="U28" s="12">
        <f>+T28+U27</f>
        <v>0.61709999999999998</v>
      </c>
      <c r="V28" s="42"/>
    </row>
    <row r="29" spans="2:22" ht="25.05" customHeight="1" x14ac:dyDescent="0.3">
      <c r="B29" s="44"/>
      <c r="C29" s="47"/>
      <c r="D29" s="47"/>
      <c r="E29" s="50"/>
      <c r="F29" s="53"/>
      <c r="G29" s="72"/>
      <c r="H29" s="58"/>
      <c r="I29" s="58"/>
      <c r="J29" s="58"/>
      <c r="K29" s="64"/>
      <c r="L29" s="64"/>
      <c r="M29" s="64"/>
      <c r="N29" s="42"/>
      <c r="O29" s="42"/>
      <c r="P29" s="41"/>
      <c r="Q29" s="41"/>
      <c r="R29" s="36" t="s">
        <v>37</v>
      </c>
      <c r="S29" s="11">
        <v>244885</v>
      </c>
      <c r="T29" s="12">
        <v>0.37440000000000001</v>
      </c>
      <c r="U29" s="13">
        <f>+T29+U28</f>
        <v>0.99150000000000005</v>
      </c>
      <c r="V29" s="42"/>
    </row>
    <row r="30" spans="2:22" ht="25.05" customHeight="1" x14ac:dyDescent="0.3">
      <c r="B30" s="44"/>
      <c r="C30" s="47"/>
      <c r="D30" s="47"/>
      <c r="E30" s="50"/>
      <c r="F30" s="53"/>
      <c r="G30" s="72"/>
      <c r="H30" s="58"/>
      <c r="I30" s="58"/>
      <c r="J30" s="58"/>
      <c r="K30" s="64"/>
      <c r="L30" s="64"/>
      <c r="M30" s="64"/>
      <c r="N30" s="57" t="s">
        <v>38</v>
      </c>
      <c r="O30" s="57" t="s">
        <v>39</v>
      </c>
      <c r="P30" s="60">
        <v>44197</v>
      </c>
      <c r="Q30" s="60">
        <v>44561</v>
      </c>
      <c r="R30" s="36" t="s">
        <v>40</v>
      </c>
      <c r="S30" s="11">
        <v>9778.69</v>
      </c>
      <c r="T30" s="12">
        <v>8.3338723804122994E-2</v>
      </c>
      <c r="U30" s="12">
        <f>+T30</f>
        <v>8.3338723804122994E-2</v>
      </c>
      <c r="V30" s="57" t="s">
        <v>74</v>
      </c>
    </row>
    <row r="31" spans="2:22" ht="25.05" customHeight="1" x14ac:dyDescent="0.3">
      <c r="B31" s="44"/>
      <c r="C31" s="47"/>
      <c r="D31" s="47"/>
      <c r="E31" s="50"/>
      <c r="F31" s="53"/>
      <c r="G31" s="72"/>
      <c r="H31" s="58"/>
      <c r="I31" s="58"/>
      <c r="J31" s="58"/>
      <c r="K31" s="64"/>
      <c r="L31" s="64"/>
      <c r="M31" s="64"/>
      <c r="N31" s="58"/>
      <c r="O31" s="58"/>
      <c r="P31" s="61"/>
      <c r="Q31" s="61"/>
      <c r="R31" s="36" t="s">
        <v>42</v>
      </c>
      <c r="S31" s="11">
        <v>9778</v>
      </c>
      <c r="T31" s="12">
        <v>8.3332843290534295E-2</v>
      </c>
      <c r="U31" s="12">
        <f t="shared" ref="U31:U39" si="1">+T31+U30</f>
        <v>0.1666715670946573</v>
      </c>
      <c r="V31" s="58"/>
    </row>
    <row r="32" spans="2:22" ht="25.05" customHeight="1" x14ac:dyDescent="0.3">
      <c r="B32" s="44"/>
      <c r="C32" s="47"/>
      <c r="D32" s="47"/>
      <c r="E32" s="50"/>
      <c r="F32" s="53"/>
      <c r="G32" s="72"/>
      <c r="H32" s="58"/>
      <c r="I32" s="58"/>
      <c r="J32" s="58"/>
      <c r="K32" s="64"/>
      <c r="L32" s="64"/>
      <c r="M32" s="64"/>
      <c r="N32" s="58"/>
      <c r="O32" s="58"/>
      <c r="P32" s="61"/>
      <c r="Q32" s="61"/>
      <c r="R32" s="36" t="s">
        <v>43</v>
      </c>
      <c r="S32" s="11">
        <v>9778</v>
      </c>
      <c r="T32" s="12">
        <v>8.3332843290534295E-2</v>
      </c>
      <c r="U32" s="12">
        <f t="shared" si="1"/>
        <v>0.25000441038519161</v>
      </c>
      <c r="V32" s="58"/>
    </row>
    <row r="33" spans="2:22" ht="25.05" customHeight="1" x14ac:dyDescent="0.3">
      <c r="B33" s="44"/>
      <c r="C33" s="47"/>
      <c r="D33" s="47"/>
      <c r="E33" s="50"/>
      <c r="F33" s="53"/>
      <c r="G33" s="72"/>
      <c r="H33" s="58"/>
      <c r="I33" s="58"/>
      <c r="J33" s="58"/>
      <c r="K33" s="64"/>
      <c r="L33" s="64"/>
      <c r="M33" s="64"/>
      <c r="N33" s="58"/>
      <c r="O33" s="58"/>
      <c r="P33" s="61"/>
      <c r="Q33" s="61"/>
      <c r="R33" s="36" t="s">
        <v>44</v>
      </c>
      <c r="S33" s="11">
        <v>9778</v>
      </c>
      <c r="T33" s="12">
        <v>8.3332843290534295E-2</v>
      </c>
      <c r="U33" s="12">
        <f t="shared" si="1"/>
        <v>0.33333725367572592</v>
      </c>
      <c r="V33" s="58"/>
    </row>
    <row r="34" spans="2:22" ht="25.05" customHeight="1" x14ac:dyDescent="0.3">
      <c r="B34" s="44"/>
      <c r="C34" s="47"/>
      <c r="D34" s="47"/>
      <c r="E34" s="50"/>
      <c r="F34" s="53"/>
      <c r="G34" s="72"/>
      <c r="H34" s="58"/>
      <c r="I34" s="58"/>
      <c r="J34" s="58"/>
      <c r="K34" s="64"/>
      <c r="L34" s="64"/>
      <c r="M34" s="64"/>
      <c r="N34" s="58"/>
      <c r="O34" s="58"/>
      <c r="P34" s="61"/>
      <c r="Q34" s="61"/>
      <c r="R34" s="34" t="s">
        <v>68</v>
      </c>
      <c r="S34" s="31">
        <v>9778</v>
      </c>
      <c r="T34" s="32">
        <v>8.3332843290534295E-2</v>
      </c>
      <c r="U34" s="32">
        <f t="shared" si="1"/>
        <v>0.41667009696626023</v>
      </c>
      <c r="V34" s="58"/>
    </row>
    <row r="35" spans="2:22" ht="25.05" customHeight="1" x14ac:dyDescent="0.3">
      <c r="B35" s="44"/>
      <c r="C35" s="47"/>
      <c r="D35" s="47"/>
      <c r="E35" s="50"/>
      <c r="F35" s="53"/>
      <c r="G35" s="72"/>
      <c r="H35" s="58"/>
      <c r="I35" s="58"/>
      <c r="J35" s="58"/>
      <c r="K35" s="64"/>
      <c r="L35" s="64"/>
      <c r="M35" s="64"/>
      <c r="N35" s="58"/>
      <c r="O35" s="58"/>
      <c r="P35" s="61"/>
      <c r="Q35" s="61"/>
      <c r="R35" s="36" t="s">
        <v>69</v>
      </c>
      <c r="S35" s="11">
        <v>9778</v>
      </c>
      <c r="T35" s="12">
        <v>8.3332843290534295E-2</v>
      </c>
      <c r="U35" s="12">
        <f t="shared" si="1"/>
        <v>0.50000294025679448</v>
      </c>
      <c r="V35" s="58"/>
    </row>
    <row r="36" spans="2:22" ht="25.05" customHeight="1" x14ac:dyDescent="0.3">
      <c r="B36" s="44"/>
      <c r="C36" s="47"/>
      <c r="D36" s="47"/>
      <c r="E36" s="50"/>
      <c r="F36" s="53"/>
      <c r="G36" s="72"/>
      <c r="H36" s="58"/>
      <c r="I36" s="58"/>
      <c r="J36" s="58"/>
      <c r="K36" s="64"/>
      <c r="L36" s="64"/>
      <c r="M36" s="64"/>
      <c r="N36" s="58"/>
      <c r="O36" s="58"/>
      <c r="P36" s="61"/>
      <c r="Q36" s="61"/>
      <c r="R36" s="36" t="s">
        <v>70</v>
      </c>
      <c r="S36" s="11">
        <v>9778</v>
      </c>
      <c r="T36" s="12">
        <v>8.3332843290534295E-2</v>
      </c>
      <c r="U36" s="12">
        <f t="shared" si="1"/>
        <v>0.58333578354732873</v>
      </c>
      <c r="V36" s="58"/>
    </row>
    <row r="37" spans="2:22" ht="25.05" customHeight="1" x14ac:dyDescent="0.3">
      <c r="B37" s="44"/>
      <c r="C37" s="47"/>
      <c r="D37" s="47"/>
      <c r="E37" s="50"/>
      <c r="F37" s="53"/>
      <c r="G37" s="72"/>
      <c r="H37" s="58"/>
      <c r="I37" s="58"/>
      <c r="J37" s="58"/>
      <c r="K37" s="64"/>
      <c r="L37" s="64"/>
      <c r="M37" s="64"/>
      <c r="N37" s="58"/>
      <c r="O37" s="58"/>
      <c r="P37" s="61"/>
      <c r="Q37" s="61"/>
      <c r="R37" s="36" t="s">
        <v>71</v>
      </c>
      <c r="S37" s="11">
        <v>9778</v>
      </c>
      <c r="T37" s="12">
        <v>8.3332843290534295E-2</v>
      </c>
      <c r="U37" s="12">
        <f t="shared" si="1"/>
        <v>0.66666862683786299</v>
      </c>
      <c r="V37" s="58"/>
    </row>
    <row r="38" spans="2:22" ht="25.05" customHeight="1" x14ac:dyDescent="0.3">
      <c r="B38" s="44"/>
      <c r="C38" s="47"/>
      <c r="D38" s="47"/>
      <c r="E38" s="50"/>
      <c r="F38" s="53"/>
      <c r="G38" s="72"/>
      <c r="H38" s="58"/>
      <c r="I38" s="58"/>
      <c r="J38" s="58"/>
      <c r="K38" s="64"/>
      <c r="L38" s="64"/>
      <c r="M38" s="64"/>
      <c r="N38" s="58"/>
      <c r="O38" s="58"/>
      <c r="P38" s="61"/>
      <c r="Q38" s="61"/>
      <c r="R38" s="36" t="s">
        <v>33</v>
      </c>
      <c r="S38" s="11">
        <v>9778</v>
      </c>
      <c r="T38" s="12">
        <v>8.3332843290534295E-2</v>
      </c>
      <c r="U38" s="12">
        <f t="shared" si="1"/>
        <v>0.75000147012839724</v>
      </c>
      <c r="V38" s="58"/>
    </row>
    <row r="39" spans="2:22" ht="25.05" customHeight="1" thickBot="1" x14ac:dyDescent="0.35">
      <c r="B39" s="45"/>
      <c r="C39" s="48"/>
      <c r="D39" s="48"/>
      <c r="E39" s="51"/>
      <c r="F39" s="54"/>
      <c r="G39" s="73"/>
      <c r="H39" s="74"/>
      <c r="I39" s="74"/>
      <c r="J39" s="74"/>
      <c r="K39" s="65"/>
      <c r="L39" s="65"/>
      <c r="M39" s="65"/>
      <c r="N39" s="74"/>
      <c r="O39" s="74"/>
      <c r="P39" s="77"/>
      <c r="Q39" s="77"/>
      <c r="R39" s="36" t="s">
        <v>35</v>
      </c>
      <c r="S39" s="11">
        <v>9778</v>
      </c>
      <c r="T39" s="12">
        <v>8.3332843290534295E-2</v>
      </c>
      <c r="U39" s="12">
        <f t="shared" si="1"/>
        <v>0.83333431341893149</v>
      </c>
      <c r="V39" s="74"/>
    </row>
    <row r="40" spans="2:22" ht="25.05" customHeight="1" x14ac:dyDescent="0.3">
      <c r="B40" s="114" t="s">
        <v>61</v>
      </c>
      <c r="C40" s="115" t="s">
        <v>62</v>
      </c>
      <c r="D40" s="115" t="s">
        <v>63</v>
      </c>
      <c r="E40" s="116">
        <v>547000</v>
      </c>
      <c r="F40" s="76" t="s">
        <v>64</v>
      </c>
      <c r="G40" s="117" t="s">
        <v>65</v>
      </c>
      <c r="H40" s="59" t="s">
        <v>28</v>
      </c>
      <c r="I40" s="59" t="s">
        <v>66</v>
      </c>
      <c r="J40" s="59" t="s">
        <v>30</v>
      </c>
      <c r="K40" s="75">
        <v>5470</v>
      </c>
      <c r="L40" s="75">
        <v>454010</v>
      </c>
      <c r="M40" s="75">
        <f>5470+82050</f>
        <v>87520</v>
      </c>
      <c r="N40" s="59" t="s">
        <v>31</v>
      </c>
      <c r="O40" s="59" t="s">
        <v>32</v>
      </c>
      <c r="P40" s="62">
        <v>44093</v>
      </c>
      <c r="Q40" s="62">
        <v>44162</v>
      </c>
      <c r="R40" s="37" t="s">
        <v>33</v>
      </c>
      <c r="S40" s="9">
        <v>22660.86</v>
      </c>
      <c r="T40" s="10">
        <v>4.99E-2</v>
      </c>
      <c r="U40" s="10">
        <f>+T40</f>
        <v>4.99E-2</v>
      </c>
      <c r="V40" s="55" t="s">
        <v>67</v>
      </c>
    </row>
    <row r="41" spans="2:22" ht="25.05" customHeight="1" x14ac:dyDescent="0.3">
      <c r="B41" s="85"/>
      <c r="C41" s="88"/>
      <c r="D41" s="88"/>
      <c r="E41" s="91"/>
      <c r="F41" s="94"/>
      <c r="G41" s="106"/>
      <c r="H41" s="42"/>
      <c r="I41" s="42"/>
      <c r="J41" s="42"/>
      <c r="K41" s="103"/>
      <c r="L41" s="103"/>
      <c r="M41" s="103"/>
      <c r="N41" s="42"/>
      <c r="O41" s="42"/>
      <c r="P41" s="41"/>
      <c r="Q41" s="41"/>
      <c r="R41" s="39" t="s">
        <v>35</v>
      </c>
      <c r="S41" s="11">
        <v>94623.6</v>
      </c>
      <c r="T41" s="12">
        <v>0.2084</v>
      </c>
      <c r="U41" s="12">
        <f>+T41+U40</f>
        <v>0.25829999999999997</v>
      </c>
      <c r="V41" s="42"/>
    </row>
    <row r="42" spans="2:22" ht="25.05" customHeight="1" x14ac:dyDescent="0.3">
      <c r="B42" s="85"/>
      <c r="C42" s="88"/>
      <c r="D42" s="88"/>
      <c r="E42" s="91"/>
      <c r="F42" s="94"/>
      <c r="G42" s="106"/>
      <c r="H42" s="42"/>
      <c r="I42" s="42"/>
      <c r="J42" s="42"/>
      <c r="K42" s="103"/>
      <c r="L42" s="103"/>
      <c r="M42" s="103"/>
      <c r="N42" s="42"/>
      <c r="O42" s="42"/>
      <c r="P42" s="41"/>
      <c r="Q42" s="41"/>
      <c r="R42" s="39" t="s">
        <v>36</v>
      </c>
      <c r="S42" s="11">
        <v>336725.54</v>
      </c>
      <c r="T42" s="12">
        <v>0.74170000000000003</v>
      </c>
      <c r="U42" s="13">
        <f>+T42+U41</f>
        <v>1</v>
      </c>
      <c r="V42" s="42"/>
    </row>
    <row r="43" spans="2:22" ht="25.05" customHeight="1" x14ac:dyDescent="0.3">
      <c r="B43" s="85"/>
      <c r="C43" s="88"/>
      <c r="D43" s="88"/>
      <c r="E43" s="91"/>
      <c r="F43" s="94"/>
      <c r="G43" s="106"/>
      <c r="H43" s="42"/>
      <c r="I43" s="42"/>
      <c r="J43" s="42"/>
      <c r="K43" s="103"/>
      <c r="L43" s="103"/>
      <c r="M43" s="103"/>
      <c r="N43" s="96" t="s">
        <v>38</v>
      </c>
      <c r="O43" s="96" t="s">
        <v>39</v>
      </c>
      <c r="P43" s="98">
        <v>44197</v>
      </c>
      <c r="Q43" s="98">
        <v>44561</v>
      </c>
      <c r="R43" s="36" t="s">
        <v>40</v>
      </c>
      <c r="S43" s="11">
        <v>6837.5</v>
      </c>
      <c r="T43" s="12">
        <v>8.3333333333333301E-2</v>
      </c>
      <c r="U43" s="12">
        <f>+T43</f>
        <v>8.3333333333333301E-2</v>
      </c>
      <c r="V43" s="96" t="s">
        <v>34</v>
      </c>
    </row>
    <row r="44" spans="2:22" ht="25.05" customHeight="1" x14ac:dyDescent="0.3">
      <c r="B44" s="85"/>
      <c r="C44" s="88"/>
      <c r="D44" s="88"/>
      <c r="E44" s="91"/>
      <c r="F44" s="94"/>
      <c r="G44" s="106"/>
      <c r="H44" s="42"/>
      <c r="I44" s="42"/>
      <c r="J44" s="42"/>
      <c r="K44" s="103"/>
      <c r="L44" s="103"/>
      <c r="M44" s="103"/>
      <c r="N44" s="96"/>
      <c r="O44" s="96"/>
      <c r="P44" s="98"/>
      <c r="Q44" s="98"/>
      <c r="R44" s="36" t="s">
        <v>42</v>
      </c>
      <c r="S44" s="11">
        <v>6837.5</v>
      </c>
      <c r="T44" s="12">
        <v>8.3333333333333301E-2</v>
      </c>
      <c r="U44" s="12">
        <f t="shared" ref="U44:U52" si="2">+T44+U43</f>
        <v>0.1666666666666666</v>
      </c>
      <c r="V44" s="96"/>
    </row>
    <row r="45" spans="2:22" ht="25.05" customHeight="1" x14ac:dyDescent="0.3">
      <c r="B45" s="85"/>
      <c r="C45" s="88"/>
      <c r="D45" s="88"/>
      <c r="E45" s="91"/>
      <c r="F45" s="94"/>
      <c r="G45" s="106"/>
      <c r="H45" s="42"/>
      <c r="I45" s="42"/>
      <c r="J45" s="42"/>
      <c r="K45" s="103"/>
      <c r="L45" s="103"/>
      <c r="M45" s="103"/>
      <c r="N45" s="96"/>
      <c r="O45" s="96"/>
      <c r="P45" s="98"/>
      <c r="Q45" s="98"/>
      <c r="R45" s="36" t="s">
        <v>43</v>
      </c>
      <c r="S45" s="11">
        <v>6837.5</v>
      </c>
      <c r="T45" s="12">
        <v>8.3333333333333301E-2</v>
      </c>
      <c r="U45" s="12">
        <f t="shared" si="2"/>
        <v>0.24999999999999989</v>
      </c>
      <c r="V45" s="96"/>
    </row>
    <row r="46" spans="2:22" ht="25.05" customHeight="1" x14ac:dyDescent="0.3">
      <c r="B46" s="85"/>
      <c r="C46" s="88"/>
      <c r="D46" s="88"/>
      <c r="E46" s="91"/>
      <c r="F46" s="94"/>
      <c r="G46" s="106"/>
      <c r="H46" s="42"/>
      <c r="I46" s="42"/>
      <c r="J46" s="42"/>
      <c r="K46" s="103"/>
      <c r="L46" s="103"/>
      <c r="M46" s="103"/>
      <c r="N46" s="96"/>
      <c r="O46" s="96"/>
      <c r="P46" s="98"/>
      <c r="Q46" s="98"/>
      <c r="R46" s="36" t="s">
        <v>44</v>
      </c>
      <c r="S46" s="11">
        <v>6837.5</v>
      </c>
      <c r="T46" s="12">
        <v>8.3333333333333301E-2</v>
      </c>
      <c r="U46" s="12">
        <f t="shared" si="2"/>
        <v>0.3333333333333332</v>
      </c>
      <c r="V46" s="96"/>
    </row>
    <row r="47" spans="2:22" ht="25.05" customHeight="1" x14ac:dyDescent="0.3">
      <c r="B47" s="85"/>
      <c r="C47" s="88"/>
      <c r="D47" s="88"/>
      <c r="E47" s="91"/>
      <c r="F47" s="94"/>
      <c r="G47" s="106"/>
      <c r="H47" s="42"/>
      <c r="I47" s="42"/>
      <c r="J47" s="42"/>
      <c r="K47" s="103"/>
      <c r="L47" s="103"/>
      <c r="M47" s="103"/>
      <c r="N47" s="96"/>
      <c r="O47" s="96"/>
      <c r="P47" s="98"/>
      <c r="Q47" s="98"/>
      <c r="R47" s="34" t="s">
        <v>68</v>
      </c>
      <c r="S47" s="31">
        <v>6837.5</v>
      </c>
      <c r="T47" s="12">
        <v>8.3333333333333301E-2</v>
      </c>
      <c r="U47" s="32">
        <f t="shared" si="2"/>
        <v>0.41666666666666652</v>
      </c>
      <c r="V47" s="96"/>
    </row>
    <row r="48" spans="2:22" ht="24.6" customHeight="1" x14ac:dyDescent="0.3">
      <c r="B48" s="85"/>
      <c r="C48" s="88"/>
      <c r="D48" s="88"/>
      <c r="E48" s="91"/>
      <c r="F48" s="94"/>
      <c r="G48" s="106"/>
      <c r="H48" s="42"/>
      <c r="I48" s="42"/>
      <c r="J48" s="42"/>
      <c r="K48" s="103"/>
      <c r="L48" s="103"/>
      <c r="M48" s="103"/>
      <c r="N48" s="96"/>
      <c r="O48" s="96"/>
      <c r="P48" s="98"/>
      <c r="Q48" s="98"/>
      <c r="R48" s="36" t="s">
        <v>69</v>
      </c>
      <c r="S48" s="11">
        <v>6837.5</v>
      </c>
      <c r="T48" s="12">
        <v>8.3333333333333301E-2</v>
      </c>
      <c r="U48" s="12">
        <f t="shared" si="2"/>
        <v>0.49999999999999983</v>
      </c>
      <c r="V48" s="96"/>
    </row>
    <row r="49" spans="2:22" ht="25.05" customHeight="1" x14ac:dyDescent="0.3">
      <c r="B49" s="85"/>
      <c r="C49" s="88"/>
      <c r="D49" s="88"/>
      <c r="E49" s="91"/>
      <c r="F49" s="94"/>
      <c r="G49" s="106"/>
      <c r="H49" s="42"/>
      <c r="I49" s="42"/>
      <c r="J49" s="42"/>
      <c r="K49" s="103"/>
      <c r="L49" s="103"/>
      <c r="M49" s="103"/>
      <c r="N49" s="96"/>
      <c r="O49" s="96"/>
      <c r="P49" s="98"/>
      <c r="Q49" s="98"/>
      <c r="R49" s="36" t="s">
        <v>70</v>
      </c>
      <c r="S49" s="11">
        <v>6837.5</v>
      </c>
      <c r="T49" s="12">
        <v>8.3333333333333301E-2</v>
      </c>
      <c r="U49" s="12">
        <f t="shared" si="2"/>
        <v>0.58333333333333315</v>
      </c>
      <c r="V49" s="96"/>
    </row>
    <row r="50" spans="2:22" ht="25.05" customHeight="1" x14ac:dyDescent="0.3">
      <c r="B50" s="85"/>
      <c r="C50" s="88"/>
      <c r="D50" s="88"/>
      <c r="E50" s="91"/>
      <c r="F50" s="94"/>
      <c r="G50" s="106"/>
      <c r="H50" s="42"/>
      <c r="I50" s="42"/>
      <c r="J50" s="42"/>
      <c r="K50" s="103"/>
      <c r="L50" s="103"/>
      <c r="M50" s="103"/>
      <c r="N50" s="96"/>
      <c r="O50" s="96"/>
      <c r="P50" s="98"/>
      <c r="Q50" s="98"/>
      <c r="R50" s="36" t="s">
        <v>71</v>
      </c>
      <c r="S50" s="11">
        <v>6837.5</v>
      </c>
      <c r="T50" s="12">
        <v>8.3333333333333301E-2</v>
      </c>
      <c r="U50" s="12">
        <f t="shared" si="2"/>
        <v>0.66666666666666641</v>
      </c>
      <c r="V50" s="96"/>
    </row>
    <row r="51" spans="2:22" ht="25.05" customHeight="1" x14ac:dyDescent="0.3">
      <c r="B51" s="85"/>
      <c r="C51" s="88"/>
      <c r="D51" s="88"/>
      <c r="E51" s="91"/>
      <c r="F51" s="94"/>
      <c r="G51" s="106"/>
      <c r="H51" s="42"/>
      <c r="I51" s="42"/>
      <c r="J51" s="42"/>
      <c r="K51" s="103"/>
      <c r="L51" s="103"/>
      <c r="M51" s="103"/>
      <c r="N51" s="96"/>
      <c r="O51" s="96"/>
      <c r="P51" s="98"/>
      <c r="Q51" s="98"/>
      <c r="R51" s="36" t="s">
        <v>33</v>
      </c>
      <c r="S51" s="11">
        <v>6837.5</v>
      </c>
      <c r="T51" s="12">
        <v>8.3333333333333301E-2</v>
      </c>
      <c r="U51" s="12">
        <f t="shared" si="2"/>
        <v>0.74999999999999967</v>
      </c>
      <c r="V51" s="96"/>
    </row>
    <row r="52" spans="2:22" ht="25.05" customHeight="1" thickBot="1" x14ac:dyDescent="0.35">
      <c r="B52" s="86"/>
      <c r="C52" s="89"/>
      <c r="D52" s="89"/>
      <c r="E52" s="92"/>
      <c r="F52" s="95"/>
      <c r="G52" s="107"/>
      <c r="H52" s="101"/>
      <c r="I52" s="101"/>
      <c r="J52" s="101"/>
      <c r="K52" s="104"/>
      <c r="L52" s="104"/>
      <c r="M52" s="104"/>
      <c r="N52" s="97"/>
      <c r="O52" s="97"/>
      <c r="P52" s="99"/>
      <c r="Q52" s="99"/>
      <c r="R52" s="38" t="s">
        <v>35</v>
      </c>
      <c r="S52" s="14">
        <v>6837.5</v>
      </c>
      <c r="T52" s="15">
        <v>8.3333333333333301E-2</v>
      </c>
      <c r="U52" s="15">
        <f t="shared" si="2"/>
        <v>0.83333333333333293</v>
      </c>
      <c r="V52" s="97"/>
    </row>
  </sheetData>
  <mergeCells count="60">
    <mergeCell ref="B14:B39"/>
    <mergeCell ref="Q30:Q39"/>
    <mergeCell ref="V30:V39"/>
    <mergeCell ref="V43:V52"/>
    <mergeCell ref="N43:N52"/>
    <mergeCell ref="O43:O52"/>
    <mergeCell ref="P43:P52"/>
    <mergeCell ref="Q43:Q52"/>
    <mergeCell ref="Q17:Q26"/>
    <mergeCell ref="V17:V26"/>
    <mergeCell ref="C14:C39"/>
    <mergeCell ref="D14:D39"/>
    <mergeCell ref="E14:E39"/>
    <mergeCell ref="F27:F39"/>
    <mergeCell ref="G14:G39"/>
    <mergeCell ref="H14:H39"/>
    <mergeCell ref="I14:I39"/>
    <mergeCell ref="J14:J39"/>
    <mergeCell ref="K27:K39"/>
    <mergeCell ref="L27:L39"/>
    <mergeCell ref="M27:M39"/>
    <mergeCell ref="N30:N39"/>
    <mergeCell ref="O30:O39"/>
    <mergeCell ref="P30:P39"/>
    <mergeCell ref="Q27:Q29"/>
    <mergeCell ref="V27:V29"/>
    <mergeCell ref="O14:O16"/>
    <mergeCell ref="K14:K26"/>
    <mergeCell ref="L14:L26"/>
    <mergeCell ref="F14:F26"/>
    <mergeCell ref="M14:M26"/>
    <mergeCell ref="N17:N26"/>
    <mergeCell ref="O17:O26"/>
    <mergeCell ref="P17:P26"/>
    <mergeCell ref="N27:N29"/>
    <mergeCell ref="O27:O29"/>
    <mergeCell ref="P27:P29"/>
    <mergeCell ref="H40:H52"/>
    <mergeCell ref="I40:I52"/>
    <mergeCell ref="J40:J52"/>
    <mergeCell ref="K40:K52"/>
    <mergeCell ref="L40:L52"/>
    <mergeCell ref="M40:M52"/>
    <mergeCell ref="G40:G52"/>
    <mergeCell ref="Q40:Q42"/>
    <mergeCell ref="V40:V42"/>
    <mergeCell ref="N40:N42"/>
    <mergeCell ref="O40:O42"/>
    <mergeCell ref="P40:P42"/>
    <mergeCell ref="B40:B52"/>
    <mergeCell ref="C40:C52"/>
    <mergeCell ref="D40:D52"/>
    <mergeCell ref="E40:E52"/>
    <mergeCell ref="F40:F52"/>
    <mergeCell ref="B10:V11"/>
    <mergeCell ref="B12:V12"/>
    <mergeCell ref="P14:P16"/>
    <mergeCell ref="Q14:Q16"/>
    <mergeCell ref="V14:V16"/>
    <mergeCell ref="N14:N16"/>
  </mergeCells>
  <phoneticPr fontId="4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scale="3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A2FE5-3D28-4358-99B1-997369C64E01}">
  <sheetPr>
    <pageSetUpPr fitToPage="1"/>
  </sheetPr>
  <dimension ref="B10:V73"/>
  <sheetViews>
    <sheetView view="pageBreakPreview" topLeftCell="A4" zoomScale="25" zoomScaleNormal="70" zoomScaleSheetLayoutView="25" workbookViewId="0">
      <selection activeCell="U52" sqref="U52"/>
    </sheetView>
  </sheetViews>
  <sheetFormatPr baseColWidth="10" defaultColWidth="11.5546875" defaultRowHeight="14.4" x14ac:dyDescent="0.3"/>
  <cols>
    <col min="1" max="1" width="2.44140625" style="1" customWidth="1"/>
    <col min="2" max="2" width="6.88671875" style="1" customWidth="1"/>
    <col min="3" max="3" width="34.88671875" style="1" customWidth="1"/>
    <col min="4" max="5" width="21.88671875" style="1" customWidth="1"/>
    <col min="6" max="6" width="27" style="21" customWidth="1"/>
    <col min="7" max="7" width="34.44140625" style="21" customWidth="1"/>
    <col min="8" max="8" width="13.77734375" style="21" customWidth="1"/>
    <col min="9" max="9" width="13.33203125" style="21" customWidth="1"/>
    <col min="10" max="10" width="13.77734375" style="21" customWidth="1"/>
    <col min="11" max="13" width="13.6640625" style="21" customWidth="1"/>
    <col min="14" max="14" width="21.44140625" style="21" customWidth="1"/>
    <col min="15" max="15" width="15.5546875" style="21" customWidth="1"/>
    <col min="16" max="17" width="13.77734375" style="21" customWidth="1"/>
    <col min="18" max="18" width="16.6640625" style="21" customWidth="1"/>
    <col min="19" max="19" width="13.77734375" style="21" customWidth="1"/>
    <col min="20" max="20" width="13.33203125" style="21" customWidth="1"/>
    <col min="21" max="21" width="13.77734375" style="21" customWidth="1"/>
    <col min="22" max="22" width="21.44140625" style="21" customWidth="1"/>
    <col min="23" max="23" width="3" style="1" customWidth="1"/>
    <col min="24" max="24" width="39.44140625" style="1" bestFit="1" customWidth="1"/>
    <col min="25" max="16384" width="11.5546875" style="1"/>
  </cols>
  <sheetData>
    <row r="10" spans="2:22" ht="15" customHeight="1" x14ac:dyDescent="0.3">
      <c r="B10" s="40" t="s">
        <v>0</v>
      </c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spans="2:22" ht="15" customHeight="1" x14ac:dyDescent="0.3"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</row>
    <row r="12" spans="2:22" ht="22.8" customHeight="1" x14ac:dyDescent="0.3">
      <c r="B12" s="40" t="s">
        <v>1</v>
      </c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</row>
    <row r="13" spans="2:22" s="3" customFormat="1" ht="69" x14ac:dyDescent="0.3">
      <c r="B13" s="2" t="s">
        <v>2</v>
      </c>
      <c r="C13" s="2" t="s">
        <v>3</v>
      </c>
      <c r="D13" s="2" t="s">
        <v>4</v>
      </c>
      <c r="E13" s="2" t="s">
        <v>5</v>
      </c>
      <c r="F13" s="2" t="s">
        <v>6</v>
      </c>
      <c r="G13" s="2" t="s">
        <v>7</v>
      </c>
      <c r="H13" s="2" t="s">
        <v>8</v>
      </c>
      <c r="I13" s="2" t="s">
        <v>9</v>
      </c>
      <c r="J13" s="2" t="s">
        <v>10</v>
      </c>
      <c r="K13" s="2" t="s">
        <v>11</v>
      </c>
      <c r="L13" s="2" t="s">
        <v>12</v>
      </c>
      <c r="M13" s="2" t="s">
        <v>13</v>
      </c>
      <c r="N13" s="2" t="s">
        <v>14</v>
      </c>
      <c r="O13" s="2" t="s">
        <v>15</v>
      </c>
      <c r="P13" s="2" t="s">
        <v>16</v>
      </c>
      <c r="Q13" s="2" t="s">
        <v>17</v>
      </c>
      <c r="R13" s="2" t="s">
        <v>18</v>
      </c>
      <c r="S13" s="2" t="s">
        <v>19</v>
      </c>
      <c r="T13" s="2" t="s">
        <v>20</v>
      </c>
      <c r="U13" s="2" t="s">
        <v>21</v>
      </c>
      <c r="V13" s="2" t="s">
        <v>22</v>
      </c>
    </row>
    <row r="14" spans="2:22" ht="25.05" customHeight="1" x14ac:dyDescent="0.3">
      <c r="B14" s="66" t="s">
        <v>23</v>
      </c>
      <c r="C14" s="67" t="s">
        <v>24</v>
      </c>
      <c r="D14" s="67" t="s">
        <v>25</v>
      </c>
      <c r="E14" s="68">
        <v>1097219</v>
      </c>
      <c r="F14" s="52" t="s">
        <v>26</v>
      </c>
      <c r="G14" s="71" t="s">
        <v>27</v>
      </c>
      <c r="H14" s="57" t="s">
        <v>28</v>
      </c>
      <c r="I14" s="57" t="s">
        <v>29</v>
      </c>
      <c r="J14" s="57" t="s">
        <v>30</v>
      </c>
      <c r="K14" s="68">
        <v>10972.19</v>
      </c>
      <c r="L14" s="68">
        <v>910691.77</v>
      </c>
      <c r="M14" s="68">
        <f>10972.19+164582.85</f>
        <v>175555.04</v>
      </c>
      <c r="N14" s="42" t="s">
        <v>31</v>
      </c>
      <c r="O14" s="42" t="s">
        <v>32</v>
      </c>
      <c r="P14" s="41">
        <v>44086</v>
      </c>
      <c r="Q14" s="41">
        <f>+P14+90</f>
        <v>44176</v>
      </c>
      <c r="R14" s="23" t="s">
        <v>33</v>
      </c>
      <c r="S14" s="26">
        <v>455345.86</v>
      </c>
      <c r="T14" s="6">
        <v>0.5</v>
      </c>
      <c r="U14" s="6">
        <f>+T14</f>
        <v>0.5</v>
      </c>
      <c r="V14" s="42" t="s">
        <v>34</v>
      </c>
    </row>
    <row r="15" spans="2:22" ht="25.05" customHeight="1" x14ac:dyDescent="0.3">
      <c r="B15" s="44"/>
      <c r="C15" s="47"/>
      <c r="D15" s="47"/>
      <c r="E15" s="69"/>
      <c r="F15" s="53"/>
      <c r="G15" s="72"/>
      <c r="H15" s="58"/>
      <c r="I15" s="58"/>
      <c r="J15" s="58"/>
      <c r="K15" s="69"/>
      <c r="L15" s="69"/>
      <c r="M15" s="69"/>
      <c r="N15" s="42"/>
      <c r="O15" s="42"/>
      <c r="P15" s="41"/>
      <c r="Q15" s="41"/>
      <c r="R15" s="23" t="s">
        <v>35</v>
      </c>
      <c r="S15" s="26">
        <v>427635.04</v>
      </c>
      <c r="T15" s="6">
        <v>0.46960000000000002</v>
      </c>
      <c r="U15" s="6">
        <f>+T15+U14</f>
        <v>0.96960000000000002</v>
      </c>
      <c r="V15" s="42"/>
    </row>
    <row r="16" spans="2:22" ht="25.05" customHeight="1" x14ac:dyDescent="0.3">
      <c r="B16" s="44"/>
      <c r="C16" s="47"/>
      <c r="D16" s="47"/>
      <c r="E16" s="69"/>
      <c r="F16" s="53"/>
      <c r="G16" s="72"/>
      <c r="H16" s="58"/>
      <c r="I16" s="58"/>
      <c r="J16" s="58"/>
      <c r="K16" s="69"/>
      <c r="L16" s="69"/>
      <c r="M16" s="69"/>
      <c r="N16" s="42"/>
      <c r="O16" s="42"/>
      <c r="P16" s="41"/>
      <c r="Q16" s="41"/>
      <c r="R16" s="23" t="s">
        <v>36</v>
      </c>
      <c r="S16" s="26">
        <v>10507.78</v>
      </c>
      <c r="T16" s="6">
        <v>1.15E-2</v>
      </c>
      <c r="U16" s="6">
        <f>+T16+U15</f>
        <v>0.98109999999999997</v>
      </c>
      <c r="V16" s="42"/>
    </row>
    <row r="17" spans="2:22" ht="25.05" customHeight="1" x14ac:dyDescent="0.3">
      <c r="B17" s="44"/>
      <c r="C17" s="47"/>
      <c r="D17" s="47"/>
      <c r="E17" s="69"/>
      <c r="F17" s="53"/>
      <c r="G17" s="72"/>
      <c r="H17" s="58"/>
      <c r="I17" s="58"/>
      <c r="J17" s="58"/>
      <c r="K17" s="69"/>
      <c r="L17" s="69"/>
      <c r="M17" s="69"/>
      <c r="N17" s="42"/>
      <c r="O17" s="42"/>
      <c r="P17" s="41"/>
      <c r="Q17" s="41"/>
      <c r="R17" s="23" t="s">
        <v>37</v>
      </c>
      <c r="S17" s="26">
        <v>17203.09</v>
      </c>
      <c r="T17" s="6">
        <v>1.89E-2</v>
      </c>
      <c r="U17" s="7">
        <f>+T17+U16</f>
        <v>1</v>
      </c>
      <c r="V17" s="42"/>
    </row>
    <row r="18" spans="2:22" ht="25.05" customHeight="1" x14ac:dyDescent="0.3">
      <c r="B18" s="44"/>
      <c r="C18" s="47"/>
      <c r="D18" s="47"/>
      <c r="E18" s="69"/>
      <c r="F18" s="53"/>
      <c r="G18" s="72"/>
      <c r="H18" s="58"/>
      <c r="I18" s="58"/>
      <c r="J18" s="58"/>
      <c r="K18" s="69"/>
      <c r="L18" s="69"/>
      <c r="M18" s="69"/>
      <c r="N18" s="57" t="s">
        <v>38</v>
      </c>
      <c r="O18" s="57" t="s">
        <v>39</v>
      </c>
      <c r="P18" s="60">
        <v>44197</v>
      </c>
      <c r="Q18" s="60">
        <v>44561</v>
      </c>
      <c r="R18" s="23" t="s">
        <v>40</v>
      </c>
      <c r="S18" s="26">
        <v>13717.85</v>
      </c>
      <c r="T18" s="6">
        <v>8.3349206797670605E-2</v>
      </c>
      <c r="U18" s="6">
        <f>+T18</f>
        <v>8.3349206797670605E-2</v>
      </c>
      <c r="V18" s="57" t="s">
        <v>41</v>
      </c>
    </row>
    <row r="19" spans="2:22" ht="25.05" customHeight="1" x14ac:dyDescent="0.3">
      <c r="B19" s="44"/>
      <c r="C19" s="47"/>
      <c r="D19" s="47"/>
      <c r="E19" s="69"/>
      <c r="F19" s="53"/>
      <c r="G19" s="72"/>
      <c r="H19" s="58"/>
      <c r="I19" s="58"/>
      <c r="J19" s="58"/>
      <c r="K19" s="69"/>
      <c r="L19" s="69"/>
      <c r="M19" s="69"/>
      <c r="N19" s="58"/>
      <c r="O19" s="58"/>
      <c r="P19" s="61"/>
      <c r="Q19" s="61"/>
      <c r="R19" s="23" t="s">
        <v>42</v>
      </c>
      <c r="S19" s="26">
        <v>13715</v>
      </c>
      <c r="T19" s="6">
        <v>8.3331890291120897E-2</v>
      </c>
      <c r="U19" s="6">
        <f t="shared" ref="U19:U24" si="0">+T19+U18</f>
        <v>0.1666810970887915</v>
      </c>
      <c r="V19" s="58"/>
    </row>
    <row r="20" spans="2:22" ht="25.05" customHeight="1" x14ac:dyDescent="0.3">
      <c r="B20" s="44"/>
      <c r="C20" s="47"/>
      <c r="D20" s="47"/>
      <c r="E20" s="69"/>
      <c r="F20" s="53"/>
      <c r="G20" s="72"/>
      <c r="H20" s="58"/>
      <c r="I20" s="58"/>
      <c r="J20" s="58"/>
      <c r="K20" s="69"/>
      <c r="L20" s="69"/>
      <c r="M20" s="69"/>
      <c r="N20" s="58"/>
      <c r="O20" s="58"/>
      <c r="P20" s="61"/>
      <c r="Q20" s="61"/>
      <c r="R20" s="23" t="s">
        <v>43</v>
      </c>
      <c r="S20" s="26">
        <v>13715</v>
      </c>
      <c r="T20" s="6">
        <v>8.3331890291120897E-2</v>
      </c>
      <c r="U20" s="6">
        <f t="shared" si="0"/>
        <v>0.2500129873799124</v>
      </c>
      <c r="V20" s="58"/>
    </row>
    <row r="21" spans="2:22" ht="25.05" customHeight="1" x14ac:dyDescent="0.3">
      <c r="B21" s="44"/>
      <c r="C21" s="47"/>
      <c r="D21" s="47"/>
      <c r="E21" s="69"/>
      <c r="F21" s="53"/>
      <c r="G21" s="72"/>
      <c r="H21" s="58"/>
      <c r="I21" s="58"/>
      <c r="J21" s="58"/>
      <c r="K21" s="69"/>
      <c r="L21" s="69"/>
      <c r="M21" s="69"/>
      <c r="N21" s="58"/>
      <c r="O21" s="58"/>
      <c r="P21" s="61"/>
      <c r="Q21" s="61"/>
      <c r="R21" s="23" t="s">
        <v>44</v>
      </c>
      <c r="S21" s="26">
        <v>13715</v>
      </c>
      <c r="T21" s="6">
        <v>8.3331890291120897E-2</v>
      </c>
      <c r="U21" s="6">
        <f t="shared" si="0"/>
        <v>0.33334487767103327</v>
      </c>
      <c r="V21" s="58"/>
    </row>
    <row r="22" spans="2:22" ht="25.05" customHeight="1" x14ac:dyDescent="0.3">
      <c r="B22" s="44"/>
      <c r="C22" s="47"/>
      <c r="D22" s="47"/>
      <c r="E22" s="69"/>
      <c r="F22" s="53"/>
      <c r="G22" s="72"/>
      <c r="H22" s="58"/>
      <c r="I22" s="58"/>
      <c r="J22" s="58"/>
      <c r="K22" s="69"/>
      <c r="L22" s="69"/>
      <c r="M22" s="69"/>
      <c r="N22" s="58"/>
      <c r="O22" s="58"/>
      <c r="P22" s="61"/>
      <c r="Q22" s="61"/>
      <c r="R22" s="28" t="s">
        <v>68</v>
      </c>
      <c r="S22" s="29">
        <v>13715</v>
      </c>
      <c r="T22" s="30">
        <v>8.3331890291120897E-2</v>
      </c>
      <c r="U22" s="30">
        <f t="shared" si="0"/>
        <v>0.41667676796215414</v>
      </c>
      <c r="V22" s="58"/>
    </row>
    <row r="23" spans="2:22" ht="25.05" customHeight="1" x14ac:dyDescent="0.3">
      <c r="B23" s="44"/>
      <c r="C23" s="47"/>
      <c r="D23" s="47"/>
      <c r="E23" s="69"/>
      <c r="F23" s="53"/>
      <c r="G23" s="72"/>
      <c r="H23" s="58"/>
      <c r="I23" s="58"/>
      <c r="J23" s="58"/>
      <c r="K23" s="69"/>
      <c r="L23" s="69"/>
      <c r="M23" s="69"/>
      <c r="N23" s="58"/>
      <c r="O23" s="58"/>
      <c r="P23" s="61"/>
      <c r="Q23" s="61"/>
      <c r="R23" s="23" t="s">
        <v>69</v>
      </c>
      <c r="S23" s="26">
        <v>13715</v>
      </c>
      <c r="T23" s="6">
        <v>8.3331890291120897E-2</v>
      </c>
      <c r="U23" s="6">
        <f t="shared" si="0"/>
        <v>0.50000865825327501</v>
      </c>
      <c r="V23" s="58"/>
    </row>
    <row r="24" spans="2:22" ht="25.05" customHeight="1" thickBot="1" x14ac:dyDescent="0.35">
      <c r="B24" s="45"/>
      <c r="C24" s="48"/>
      <c r="D24" s="48"/>
      <c r="E24" s="70"/>
      <c r="F24" s="54"/>
      <c r="G24" s="73"/>
      <c r="H24" s="74"/>
      <c r="I24" s="74"/>
      <c r="J24" s="74"/>
      <c r="K24" s="70"/>
      <c r="L24" s="70"/>
      <c r="M24" s="70"/>
      <c r="N24" s="74"/>
      <c r="O24" s="74"/>
      <c r="P24" s="77"/>
      <c r="Q24" s="77"/>
      <c r="R24" s="25" t="s">
        <v>70</v>
      </c>
      <c r="S24" s="27">
        <v>13715</v>
      </c>
      <c r="T24" s="8">
        <v>8.3331890291120897E-2</v>
      </c>
      <c r="U24" s="8">
        <f t="shared" si="0"/>
        <v>0.58334054854439588</v>
      </c>
      <c r="V24" s="74"/>
    </row>
    <row r="25" spans="2:22" ht="25.05" customHeight="1" x14ac:dyDescent="0.3">
      <c r="B25" s="43" t="s">
        <v>45</v>
      </c>
      <c r="C25" s="46" t="s">
        <v>46</v>
      </c>
      <c r="D25" s="46" t="s">
        <v>47</v>
      </c>
      <c r="E25" s="49">
        <v>1498205.16</v>
      </c>
      <c r="F25" s="78" t="s">
        <v>48</v>
      </c>
      <c r="G25" s="80" t="s">
        <v>49</v>
      </c>
      <c r="H25" s="83" t="s">
        <v>28</v>
      </c>
      <c r="I25" s="83" t="s">
        <v>29</v>
      </c>
      <c r="J25" s="83" t="s">
        <v>30</v>
      </c>
      <c r="K25" s="79">
        <v>5572.55</v>
      </c>
      <c r="L25" s="79">
        <v>462521.84</v>
      </c>
      <c r="M25" s="79">
        <f>5572.55+83588.29</f>
        <v>89160.84</v>
      </c>
      <c r="N25" s="55" t="s">
        <v>31</v>
      </c>
      <c r="O25" s="55" t="s">
        <v>32</v>
      </c>
      <c r="P25" s="56">
        <v>44086</v>
      </c>
      <c r="Q25" s="56">
        <f>+P25+30</f>
        <v>44116</v>
      </c>
      <c r="R25" s="22" t="s">
        <v>33</v>
      </c>
      <c r="S25" s="9">
        <v>163310.62</v>
      </c>
      <c r="T25" s="10">
        <v>0.35310000000000002</v>
      </c>
      <c r="U25" s="10">
        <f>+T25</f>
        <v>0.35310000000000002</v>
      </c>
      <c r="V25" s="55" t="s">
        <v>34</v>
      </c>
    </row>
    <row r="26" spans="2:22" ht="25.05" customHeight="1" x14ac:dyDescent="0.3">
      <c r="B26" s="44"/>
      <c r="C26" s="47"/>
      <c r="D26" s="47"/>
      <c r="E26" s="50"/>
      <c r="F26" s="53"/>
      <c r="G26" s="81"/>
      <c r="H26" s="58"/>
      <c r="I26" s="58"/>
      <c r="J26" s="58"/>
      <c r="K26" s="64"/>
      <c r="L26" s="64"/>
      <c r="M26" s="64"/>
      <c r="N26" s="42"/>
      <c r="O26" s="42"/>
      <c r="P26" s="41"/>
      <c r="Q26" s="41"/>
      <c r="R26" s="23" t="s">
        <v>35</v>
      </c>
      <c r="S26" s="11">
        <v>297051.23</v>
      </c>
      <c r="T26" s="12">
        <v>0.64219999999999999</v>
      </c>
      <c r="U26" s="12">
        <f>+T26+U25</f>
        <v>0.99530000000000007</v>
      </c>
      <c r="V26" s="42"/>
    </row>
    <row r="27" spans="2:22" ht="25.05" customHeight="1" x14ac:dyDescent="0.3">
      <c r="B27" s="44"/>
      <c r="C27" s="47"/>
      <c r="D27" s="47"/>
      <c r="E27" s="50"/>
      <c r="F27" s="53"/>
      <c r="G27" s="81"/>
      <c r="H27" s="58"/>
      <c r="I27" s="58"/>
      <c r="J27" s="58"/>
      <c r="K27" s="64"/>
      <c r="L27" s="64"/>
      <c r="M27" s="64"/>
      <c r="N27" s="42"/>
      <c r="O27" s="42"/>
      <c r="P27" s="41"/>
      <c r="Q27" s="41"/>
      <c r="R27" s="23" t="s">
        <v>36</v>
      </c>
      <c r="S27" s="11">
        <v>2159.9899999999998</v>
      </c>
      <c r="T27" s="12">
        <v>4.7000000000000002E-3</v>
      </c>
      <c r="U27" s="13">
        <f>+T27+U26</f>
        <v>1</v>
      </c>
      <c r="V27" s="42"/>
    </row>
    <row r="28" spans="2:22" ht="25.05" customHeight="1" x14ac:dyDescent="0.3">
      <c r="B28" s="44"/>
      <c r="C28" s="47"/>
      <c r="D28" s="47"/>
      <c r="E28" s="50"/>
      <c r="F28" s="53"/>
      <c r="G28" s="81"/>
      <c r="H28" s="58"/>
      <c r="I28" s="58"/>
      <c r="J28" s="58"/>
      <c r="K28" s="64"/>
      <c r="L28" s="64"/>
      <c r="M28" s="64"/>
      <c r="N28" s="57" t="s">
        <v>38</v>
      </c>
      <c r="O28" s="57" t="s">
        <v>39</v>
      </c>
      <c r="P28" s="60">
        <v>44197</v>
      </c>
      <c r="Q28" s="60">
        <v>44561</v>
      </c>
      <c r="R28" s="23" t="s">
        <v>40</v>
      </c>
      <c r="S28" s="11">
        <v>6973.29</v>
      </c>
      <c r="T28" s="12">
        <v>8.3424245190325097E-2</v>
      </c>
      <c r="U28" s="12">
        <f>+T28</f>
        <v>8.3424245190325097E-2</v>
      </c>
      <c r="V28" s="57" t="s">
        <v>34</v>
      </c>
    </row>
    <row r="29" spans="2:22" ht="25.05" customHeight="1" x14ac:dyDescent="0.3">
      <c r="B29" s="44"/>
      <c r="C29" s="47"/>
      <c r="D29" s="47"/>
      <c r="E29" s="50"/>
      <c r="F29" s="53"/>
      <c r="G29" s="81"/>
      <c r="H29" s="58"/>
      <c r="I29" s="58"/>
      <c r="J29" s="58"/>
      <c r="K29" s="64"/>
      <c r="L29" s="64"/>
      <c r="M29" s="64"/>
      <c r="N29" s="58"/>
      <c r="O29" s="58"/>
      <c r="P29" s="61"/>
      <c r="Q29" s="61"/>
      <c r="R29" s="23" t="s">
        <v>42</v>
      </c>
      <c r="S29" s="11">
        <v>6965</v>
      </c>
      <c r="T29" s="12">
        <v>8.3325068619061304E-2</v>
      </c>
      <c r="U29" s="12">
        <f t="shared" ref="U29:U34" si="1">+T29+U28</f>
        <v>0.1667493138093864</v>
      </c>
      <c r="V29" s="58"/>
    </row>
    <row r="30" spans="2:22" ht="25.05" customHeight="1" x14ac:dyDescent="0.3">
      <c r="B30" s="44"/>
      <c r="C30" s="47"/>
      <c r="D30" s="47"/>
      <c r="E30" s="50"/>
      <c r="F30" s="53"/>
      <c r="G30" s="81"/>
      <c r="H30" s="58"/>
      <c r="I30" s="58"/>
      <c r="J30" s="58"/>
      <c r="K30" s="64"/>
      <c r="L30" s="64"/>
      <c r="M30" s="64"/>
      <c r="N30" s="58"/>
      <c r="O30" s="58"/>
      <c r="P30" s="61"/>
      <c r="Q30" s="61"/>
      <c r="R30" s="23" t="s">
        <v>43</v>
      </c>
      <c r="S30" s="11">
        <v>6965</v>
      </c>
      <c r="T30" s="12">
        <v>8.3325068619061304E-2</v>
      </c>
      <c r="U30" s="12">
        <f t="shared" si="1"/>
        <v>0.25007438242844771</v>
      </c>
      <c r="V30" s="58"/>
    </row>
    <row r="31" spans="2:22" ht="25.05" customHeight="1" x14ac:dyDescent="0.3">
      <c r="B31" s="44"/>
      <c r="C31" s="47"/>
      <c r="D31" s="47"/>
      <c r="E31" s="50"/>
      <c r="F31" s="53"/>
      <c r="G31" s="81"/>
      <c r="H31" s="58"/>
      <c r="I31" s="58"/>
      <c r="J31" s="58"/>
      <c r="K31" s="64"/>
      <c r="L31" s="64"/>
      <c r="M31" s="64"/>
      <c r="N31" s="58"/>
      <c r="O31" s="58"/>
      <c r="P31" s="61"/>
      <c r="Q31" s="61"/>
      <c r="R31" s="23" t="s">
        <v>44</v>
      </c>
      <c r="S31" s="11">
        <v>6965</v>
      </c>
      <c r="T31" s="12">
        <v>8.3325068619061304E-2</v>
      </c>
      <c r="U31" s="12">
        <f t="shared" si="1"/>
        <v>0.33339945104750901</v>
      </c>
      <c r="V31" s="58"/>
    </row>
    <row r="32" spans="2:22" ht="25.05" customHeight="1" x14ac:dyDescent="0.3">
      <c r="B32" s="44"/>
      <c r="C32" s="47"/>
      <c r="D32" s="47"/>
      <c r="E32" s="50"/>
      <c r="F32" s="53"/>
      <c r="G32" s="81"/>
      <c r="H32" s="58"/>
      <c r="I32" s="58"/>
      <c r="J32" s="58"/>
      <c r="K32" s="64"/>
      <c r="L32" s="64"/>
      <c r="M32" s="64"/>
      <c r="N32" s="58"/>
      <c r="O32" s="58"/>
      <c r="P32" s="61"/>
      <c r="Q32" s="61"/>
      <c r="R32" s="23" t="s">
        <v>68</v>
      </c>
      <c r="S32" s="11">
        <v>6965</v>
      </c>
      <c r="T32" s="12">
        <v>8.3325068619061304E-2</v>
      </c>
      <c r="U32" s="12">
        <f t="shared" si="1"/>
        <v>0.41672451966657031</v>
      </c>
      <c r="V32" s="58"/>
    </row>
    <row r="33" spans="2:22" ht="25.05" customHeight="1" x14ac:dyDescent="0.3">
      <c r="B33" s="44"/>
      <c r="C33" s="47"/>
      <c r="D33" s="47"/>
      <c r="E33" s="50"/>
      <c r="F33" s="53"/>
      <c r="G33" s="81"/>
      <c r="H33" s="58"/>
      <c r="I33" s="58"/>
      <c r="J33" s="58"/>
      <c r="K33" s="64"/>
      <c r="L33" s="64"/>
      <c r="M33" s="64"/>
      <c r="N33" s="58"/>
      <c r="O33" s="58"/>
      <c r="P33" s="61"/>
      <c r="Q33" s="61"/>
      <c r="R33" s="23" t="s">
        <v>69</v>
      </c>
      <c r="S33" s="11">
        <v>6965</v>
      </c>
      <c r="T33" s="12">
        <v>8.3325068619061304E-2</v>
      </c>
      <c r="U33" s="12">
        <f t="shared" si="1"/>
        <v>0.50004958828563162</v>
      </c>
      <c r="V33" s="58"/>
    </row>
    <row r="34" spans="2:22" ht="25.05" customHeight="1" x14ac:dyDescent="0.3">
      <c r="B34" s="44"/>
      <c r="C34" s="47"/>
      <c r="D34" s="47"/>
      <c r="E34" s="50"/>
      <c r="F34" s="76"/>
      <c r="G34" s="81"/>
      <c r="H34" s="58"/>
      <c r="I34" s="58"/>
      <c r="J34" s="58"/>
      <c r="K34" s="75"/>
      <c r="L34" s="75"/>
      <c r="M34" s="75"/>
      <c r="N34" s="59"/>
      <c r="O34" s="59"/>
      <c r="P34" s="62"/>
      <c r="Q34" s="62"/>
      <c r="R34" s="23" t="s">
        <v>70</v>
      </c>
      <c r="S34" s="11">
        <v>6965</v>
      </c>
      <c r="T34" s="12">
        <v>8.3325068619061304E-2</v>
      </c>
      <c r="U34" s="12">
        <f t="shared" si="1"/>
        <v>0.58337465690469292</v>
      </c>
      <c r="V34" s="59"/>
    </row>
    <row r="35" spans="2:22" ht="25.05" customHeight="1" x14ac:dyDescent="0.3">
      <c r="B35" s="44"/>
      <c r="C35" s="47"/>
      <c r="D35" s="47"/>
      <c r="E35" s="50"/>
      <c r="F35" s="52" t="s">
        <v>50</v>
      </c>
      <c r="G35" s="81"/>
      <c r="H35" s="58"/>
      <c r="I35" s="58"/>
      <c r="J35" s="58"/>
      <c r="K35" s="63">
        <v>4031.56</v>
      </c>
      <c r="L35" s="63">
        <v>334619.55</v>
      </c>
      <c r="M35" s="63">
        <f>4031.56+60473.41</f>
        <v>64504.97</v>
      </c>
      <c r="N35" s="57" t="s">
        <v>31</v>
      </c>
      <c r="O35" s="57" t="s">
        <v>32</v>
      </c>
      <c r="P35" s="60">
        <v>44117</v>
      </c>
      <c r="Q35" s="60">
        <f>+P35+30</f>
        <v>44147</v>
      </c>
      <c r="R35" s="23" t="s">
        <v>35</v>
      </c>
      <c r="S35" s="11">
        <v>115182.12</v>
      </c>
      <c r="T35" s="12">
        <v>0.34420000000000001</v>
      </c>
      <c r="U35" s="12">
        <f>+T35</f>
        <v>0.34420000000000001</v>
      </c>
      <c r="V35" s="57" t="s">
        <v>34</v>
      </c>
    </row>
    <row r="36" spans="2:22" ht="25.05" customHeight="1" x14ac:dyDescent="0.3">
      <c r="B36" s="44"/>
      <c r="C36" s="47"/>
      <c r="D36" s="47"/>
      <c r="E36" s="50"/>
      <c r="F36" s="53"/>
      <c r="G36" s="81"/>
      <c r="H36" s="58"/>
      <c r="I36" s="58"/>
      <c r="J36" s="58"/>
      <c r="K36" s="64"/>
      <c r="L36" s="64"/>
      <c r="M36" s="64"/>
      <c r="N36" s="59"/>
      <c r="O36" s="59"/>
      <c r="P36" s="62"/>
      <c r="Q36" s="62"/>
      <c r="R36" s="23" t="s">
        <v>36</v>
      </c>
      <c r="S36" s="11">
        <v>219437.43</v>
      </c>
      <c r="T36" s="12">
        <v>0.65580000000000005</v>
      </c>
      <c r="U36" s="13">
        <f>+T36+U35</f>
        <v>1</v>
      </c>
      <c r="V36" s="59"/>
    </row>
    <row r="37" spans="2:22" ht="25.05" customHeight="1" x14ac:dyDescent="0.3">
      <c r="B37" s="44"/>
      <c r="C37" s="47"/>
      <c r="D37" s="47"/>
      <c r="E37" s="50"/>
      <c r="F37" s="53"/>
      <c r="G37" s="81"/>
      <c r="H37" s="58"/>
      <c r="I37" s="58"/>
      <c r="J37" s="58"/>
      <c r="K37" s="64"/>
      <c r="L37" s="64"/>
      <c r="M37" s="64"/>
      <c r="N37" s="57" t="s">
        <v>38</v>
      </c>
      <c r="O37" s="57" t="s">
        <v>39</v>
      </c>
      <c r="P37" s="60">
        <v>44197</v>
      </c>
      <c r="Q37" s="60">
        <v>44561</v>
      </c>
      <c r="R37" s="23" t="s">
        <v>40</v>
      </c>
      <c r="S37" s="11">
        <v>5044.41</v>
      </c>
      <c r="T37" s="12">
        <v>8.3415339072164099E-2</v>
      </c>
      <c r="U37" s="12">
        <f>+T37</f>
        <v>8.3415339072164099E-2</v>
      </c>
      <c r="V37" s="57" t="s">
        <v>34</v>
      </c>
    </row>
    <row r="38" spans="2:22" ht="25.05" customHeight="1" x14ac:dyDescent="0.3">
      <c r="B38" s="44"/>
      <c r="C38" s="47"/>
      <c r="D38" s="47"/>
      <c r="E38" s="50"/>
      <c r="F38" s="53"/>
      <c r="G38" s="81"/>
      <c r="H38" s="58"/>
      <c r="I38" s="58"/>
      <c r="J38" s="58"/>
      <c r="K38" s="64"/>
      <c r="L38" s="64"/>
      <c r="M38" s="64"/>
      <c r="N38" s="58"/>
      <c r="O38" s="58"/>
      <c r="P38" s="61"/>
      <c r="Q38" s="61"/>
      <c r="R38" s="23" t="s">
        <v>42</v>
      </c>
      <c r="S38" s="11">
        <v>5039</v>
      </c>
      <c r="T38" s="12">
        <v>8.33258782661669E-2</v>
      </c>
      <c r="U38" s="12">
        <f t="shared" ref="U38:U43" si="2">+T38+U37</f>
        <v>0.166741217338331</v>
      </c>
      <c r="V38" s="58"/>
    </row>
    <row r="39" spans="2:22" ht="25.05" customHeight="1" x14ac:dyDescent="0.3">
      <c r="B39" s="44"/>
      <c r="C39" s="47"/>
      <c r="D39" s="47"/>
      <c r="E39" s="50"/>
      <c r="F39" s="53"/>
      <c r="G39" s="81"/>
      <c r="H39" s="58"/>
      <c r="I39" s="58"/>
      <c r="J39" s="58"/>
      <c r="K39" s="64"/>
      <c r="L39" s="64"/>
      <c r="M39" s="64"/>
      <c r="N39" s="58"/>
      <c r="O39" s="58"/>
      <c r="P39" s="61"/>
      <c r="Q39" s="61"/>
      <c r="R39" s="23" t="s">
        <v>43</v>
      </c>
      <c r="S39" s="11">
        <v>5039</v>
      </c>
      <c r="T39" s="12">
        <v>8.33258782661669E-2</v>
      </c>
      <c r="U39" s="12">
        <f t="shared" si="2"/>
        <v>0.25006709560449791</v>
      </c>
      <c r="V39" s="58"/>
    </row>
    <row r="40" spans="2:22" ht="25.05" customHeight="1" x14ac:dyDescent="0.3">
      <c r="B40" s="44"/>
      <c r="C40" s="47"/>
      <c r="D40" s="47"/>
      <c r="E40" s="50"/>
      <c r="F40" s="53"/>
      <c r="G40" s="81"/>
      <c r="H40" s="58"/>
      <c r="I40" s="58"/>
      <c r="J40" s="58"/>
      <c r="K40" s="64"/>
      <c r="L40" s="64"/>
      <c r="M40" s="64"/>
      <c r="N40" s="58"/>
      <c r="O40" s="58"/>
      <c r="P40" s="61"/>
      <c r="Q40" s="61"/>
      <c r="R40" s="23" t="s">
        <v>44</v>
      </c>
      <c r="S40" s="11">
        <v>5039</v>
      </c>
      <c r="T40" s="12">
        <v>8.33258782661669E-2</v>
      </c>
      <c r="U40" s="12">
        <f t="shared" si="2"/>
        <v>0.3333929738706648</v>
      </c>
      <c r="V40" s="58"/>
    </row>
    <row r="41" spans="2:22" ht="25.05" customHeight="1" x14ac:dyDescent="0.3">
      <c r="B41" s="44"/>
      <c r="C41" s="47"/>
      <c r="D41" s="47"/>
      <c r="E41" s="50"/>
      <c r="F41" s="53"/>
      <c r="G41" s="81"/>
      <c r="H41" s="58"/>
      <c r="I41" s="58"/>
      <c r="J41" s="58"/>
      <c r="K41" s="64"/>
      <c r="L41" s="64"/>
      <c r="M41" s="64"/>
      <c r="N41" s="58"/>
      <c r="O41" s="58"/>
      <c r="P41" s="61"/>
      <c r="Q41" s="61"/>
      <c r="R41" s="23" t="s">
        <v>68</v>
      </c>
      <c r="S41" s="11">
        <v>5039</v>
      </c>
      <c r="T41" s="12">
        <v>8.33258782661669E-2</v>
      </c>
      <c r="U41" s="12">
        <f t="shared" si="2"/>
        <v>0.41671885213683169</v>
      </c>
      <c r="V41" s="58"/>
    </row>
    <row r="42" spans="2:22" ht="25.05" customHeight="1" x14ac:dyDescent="0.3">
      <c r="B42" s="44"/>
      <c r="C42" s="47"/>
      <c r="D42" s="47"/>
      <c r="E42" s="50"/>
      <c r="F42" s="53"/>
      <c r="G42" s="81"/>
      <c r="H42" s="58"/>
      <c r="I42" s="58"/>
      <c r="J42" s="58"/>
      <c r="K42" s="64"/>
      <c r="L42" s="64"/>
      <c r="M42" s="64"/>
      <c r="N42" s="58"/>
      <c r="O42" s="58"/>
      <c r="P42" s="61"/>
      <c r="Q42" s="61"/>
      <c r="R42" s="23" t="s">
        <v>69</v>
      </c>
      <c r="S42" s="11">
        <v>5039</v>
      </c>
      <c r="T42" s="12">
        <v>8.33258782661669E-2</v>
      </c>
      <c r="U42" s="12">
        <f t="shared" si="2"/>
        <v>0.50004473040299857</v>
      </c>
      <c r="V42" s="58"/>
    </row>
    <row r="43" spans="2:22" ht="25.05" customHeight="1" x14ac:dyDescent="0.3">
      <c r="B43" s="44"/>
      <c r="C43" s="47"/>
      <c r="D43" s="47"/>
      <c r="E43" s="50"/>
      <c r="F43" s="76"/>
      <c r="G43" s="81"/>
      <c r="H43" s="58"/>
      <c r="I43" s="58"/>
      <c r="J43" s="58"/>
      <c r="K43" s="75"/>
      <c r="L43" s="75"/>
      <c r="M43" s="75"/>
      <c r="N43" s="59"/>
      <c r="O43" s="59"/>
      <c r="P43" s="62"/>
      <c r="Q43" s="62"/>
      <c r="R43" s="23" t="s">
        <v>70</v>
      </c>
      <c r="S43" s="11">
        <v>5039</v>
      </c>
      <c r="T43" s="12">
        <v>8.33258782661669E-2</v>
      </c>
      <c r="U43" s="12">
        <f t="shared" si="2"/>
        <v>0.58337060866916546</v>
      </c>
      <c r="V43" s="59"/>
    </row>
    <row r="44" spans="2:22" ht="25.05" customHeight="1" x14ac:dyDescent="0.3">
      <c r="B44" s="44"/>
      <c r="C44" s="47"/>
      <c r="D44" s="47"/>
      <c r="E44" s="50"/>
      <c r="F44" s="52" t="s">
        <v>51</v>
      </c>
      <c r="G44" s="81"/>
      <c r="H44" s="58"/>
      <c r="I44" s="58"/>
      <c r="J44" s="58"/>
      <c r="K44" s="63">
        <v>5377.94</v>
      </c>
      <c r="L44" s="63">
        <v>446368.89</v>
      </c>
      <c r="M44" s="63">
        <f>5377.94+80669.08</f>
        <v>86047.02</v>
      </c>
      <c r="N44" s="42" t="s">
        <v>31</v>
      </c>
      <c r="O44" s="57" t="s">
        <v>32</v>
      </c>
      <c r="P44" s="41">
        <v>44148</v>
      </c>
      <c r="Q44" s="41">
        <f>+P44+30</f>
        <v>44178</v>
      </c>
      <c r="R44" s="23" t="s">
        <v>35</v>
      </c>
      <c r="S44" s="11">
        <v>23943.49</v>
      </c>
      <c r="T44" s="12">
        <v>5.3600000000000002E-2</v>
      </c>
      <c r="U44" s="12">
        <f>+T44</f>
        <v>5.3600000000000002E-2</v>
      </c>
      <c r="V44" s="42" t="s">
        <v>34</v>
      </c>
    </row>
    <row r="45" spans="2:22" ht="25.05" customHeight="1" x14ac:dyDescent="0.3">
      <c r="B45" s="44"/>
      <c r="C45" s="47"/>
      <c r="D45" s="47"/>
      <c r="E45" s="50"/>
      <c r="F45" s="53"/>
      <c r="G45" s="81"/>
      <c r="H45" s="58"/>
      <c r="I45" s="58"/>
      <c r="J45" s="58"/>
      <c r="K45" s="64"/>
      <c r="L45" s="64"/>
      <c r="M45" s="64"/>
      <c r="N45" s="42"/>
      <c r="O45" s="59"/>
      <c r="P45" s="41"/>
      <c r="Q45" s="41"/>
      <c r="R45" s="23" t="s">
        <v>36</v>
      </c>
      <c r="S45" s="11">
        <v>422425.4</v>
      </c>
      <c r="T45" s="12">
        <v>0.94640000000000002</v>
      </c>
      <c r="U45" s="13">
        <f>+T45+U44</f>
        <v>1</v>
      </c>
      <c r="V45" s="42"/>
    </row>
    <row r="46" spans="2:22" ht="25.05" customHeight="1" x14ac:dyDescent="0.3">
      <c r="B46" s="44"/>
      <c r="C46" s="47"/>
      <c r="D46" s="47"/>
      <c r="E46" s="50"/>
      <c r="F46" s="53"/>
      <c r="G46" s="81"/>
      <c r="H46" s="58"/>
      <c r="I46" s="58"/>
      <c r="J46" s="58"/>
      <c r="K46" s="64"/>
      <c r="L46" s="64"/>
      <c r="M46" s="64"/>
      <c r="N46" s="57" t="s">
        <v>38</v>
      </c>
      <c r="O46" s="57" t="s">
        <v>39</v>
      </c>
      <c r="P46" s="60">
        <v>44197</v>
      </c>
      <c r="Q46" s="60">
        <v>44561</v>
      </c>
      <c r="R46" s="23" t="s">
        <v>40</v>
      </c>
      <c r="S46" s="11">
        <v>6727.08</v>
      </c>
      <c r="T46" s="12">
        <v>8.3391058879064894E-2</v>
      </c>
      <c r="U46" s="12">
        <f>+T46</f>
        <v>8.3391058879064894E-2</v>
      </c>
      <c r="V46" s="57" t="s">
        <v>34</v>
      </c>
    </row>
    <row r="47" spans="2:22" ht="25.05" customHeight="1" x14ac:dyDescent="0.3">
      <c r="B47" s="44"/>
      <c r="C47" s="47"/>
      <c r="D47" s="47"/>
      <c r="E47" s="50"/>
      <c r="F47" s="53"/>
      <c r="G47" s="81"/>
      <c r="H47" s="58"/>
      <c r="I47" s="58"/>
      <c r="J47" s="58"/>
      <c r="K47" s="64"/>
      <c r="L47" s="64"/>
      <c r="M47" s="64"/>
      <c r="N47" s="58"/>
      <c r="O47" s="58"/>
      <c r="P47" s="61"/>
      <c r="Q47" s="61"/>
      <c r="R47" s="23" t="s">
        <v>42</v>
      </c>
      <c r="S47" s="11">
        <v>6722</v>
      </c>
      <c r="T47" s="12">
        <v>8.3328085556448606E-2</v>
      </c>
      <c r="U47" s="12">
        <f>+T47+U46</f>
        <v>0.1667191444355135</v>
      </c>
      <c r="V47" s="58"/>
    </row>
    <row r="48" spans="2:22" ht="25.05" customHeight="1" x14ac:dyDescent="0.3">
      <c r="B48" s="44"/>
      <c r="C48" s="47"/>
      <c r="D48" s="47"/>
      <c r="E48" s="50"/>
      <c r="F48" s="53"/>
      <c r="G48" s="81"/>
      <c r="H48" s="58"/>
      <c r="I48" s="58"/>
      <c r="J48" s="58"/>
      <c r="K48" s="64"/>
      <c r="L48" s="64"/>
      <c r="M48" s="64"/>
      <c r="N48" s="58"/>
      <c r="O48" s="58"/>
      <c r="P48" s="61"/>
      <c r="Q48" s="61"/>
      <c r="R48" s="23" t="s">
        <v>43</v>
      </c>
      <c r="S48" s="11">
        <v>6722</v>
      </c>
      <c r="T48" s="12">
        <v>8.3328085556448606E-2</v>
      </c>
      <c r="U48" s="12">
        <f>+T48+U47</f>
        <v>0.25004722999196211</v>
      </c>
      <c r="V48" s="58"/>
    </row>
    <row r="49" spans="2:22" ht="25.05" customHeight="1" x14ac:dyDescent="0.3">
      <c r="B49" s="44"/>
      <c r="C49" s="47"/>
      <c r="D49" s="47"/>
      <c r="E49" s="50"/>
      <c r="F49" s="53"/>
      <c r="G49" s="81"/>
      <c r="H49" s="58"/>
      <c r="I49" s="58"/>
      <c r="J49" s="58"/>
      <c r="K49" s="64"/>
      <c r="L49" s="64"/>
      <c r="M49" s="64"/>
      <c r="N49" s="58"/>
      <c r="O49" s="58"/>
      <c r="P49" s="61"/>
      <c r="Q49" s="61"/>
      <c r="R49" s="23" t="s">
        <v>44</v>
      </c>
      <c r="S49" s="11">
        <v>6722</v>
      </c>
      <c r="T49" s="12">
        <v>8.3328085556448606E-2</v>
      </c>
      <c r="U49" s="12">
        <f>+T49+U48:U48</f>
        <v>0.33337531554841071</v>
      </c>
      <c r="V49" s="58"/>
    </row>
    <row r="50" spans="2:22" ht="25.05" customHeight="1" x14ac:dyDescent="0.3">
      <c r="B50" s="44"/>
      <c r="C50" s="47"/>
      <c r="D50" s="47"/>
      <c r="E50" s="50"/>
      <c r="F50" s="53"/>
      <c r="G50" s="81"/>
      <c r="H50" s="58"/>
      <c r="I50" s="58"/>
      <c r="J50" s="58"/>
      <c r="K50" s="64"/>
      <c r="L50" s="64"/>
      <c r="M50" s="64"/>
      <c r="N50" s="58"/>
      <c r="O50" s="58"/>
      <c r="P50" s="61"/>
      <c r="Q50" s="61"/>
      <c r="R50" s="28" t="s">
        <v>68</v>
      </c>
      <c r="S50" s="31">
        <v>6722</v>
      </c>
      <c r="T50" s="32">
        <v>8.3328085556448606E-2</v>
      </c>
      <c r="U50" s="32">
        <f>+T50+U49</f>
        <v>0.41670340110485932</v>
      </c>
      <c r="V50" s="58"/>
    </row>
    <row r="51" spans="2:22" ht="25.05" customHeight="1" x14ac:dyDescent="0.3">
      <c r="B51" s="44"/>
      <c r="C51" s="47"/>
      <c r="D51" s="47"/>
      <c r="E51" s="50"/>
      <c r="F51" s="53"/>
      <c r="G51" s="81"/>
      <c r="H51" s="58"/>
      <c r="I51" s="58"/>
      <c r="J51" s="58"/>
      <c r="K51" s="64"/>
      <c r="L51" s="64"/>
      <c r="M51" s="64"/>
      <c r="N51" s="58"/>
      <c r="O51" s="58"/>
      <c r="P51" s="61"/>
      <c r="Q51" s="61"/>
      <c r="R51" s="23" t="s">
        <v>69</v>
      </c>
      <c r="S51" s="11">
        <v>6722</v>
      </c>
      <c r="T51" s="12">
        <v>8.3328085556448606E-2</v>
      </c>
      <c r="U51" s="12">
        <f>+T51+U50</f>
        <v>0.50003148666130792</v>
      </c>
      <c r="V51" s="58"/>
    </row>
    <row r="52" spans="2:22" ht="25.05" customHeight="1" thickBot="1" x14ac:dyDescent="0.35">
      <c r="B52" s="45"/>
      <c r="C52" s="48"/>
      <c r="D52" s="48"/>
      <c r="E52" s="51"/>
      <c r="F52" s="54"/>
      <c r="G52" s="82"/>
      <c r="H52" s="74"/>
      <c r="I52" s="74"/>
      <c r="J52" s="74"/>
      <c r="K52" s="65"/>
      <c r="L52" s="65"/>
      <c r="M52" s="65"/>
      <c r="N52" s="74"/>
      <c r="O52" s="74"/>
      <c r="P52" s="77"/>
      <c r="Q52" s="77"/>
      <c r="R52" s="25" t="s">
        <v>70</v>
      </c>
      <c r="S52" s="14">
        <v>6722</v>
      </c>
      <c r="T52" s="15">
        <v>8.3328085556448606E-2</v>
      </c>
      <c r="U52" s="15">
        <f>+T52+U51:U51</f>
        <v>0.58335957221775647</v>
      </c>
      <c r="V52" s="74"/>
    </row>
    <row r="53" spans="2:22" ht="25.05" customHeight="1" x14ac:dyDescent="0.3">
      <c r="B53" s="84" t="s">
        <v>52</v>
      </c>
      <c r="C53" s="87" t="s">
        <v>53</v>
      </c>
      <c r="D53" s="87" t="s">
        <v>54</v>
      </c>
      <c r="E53" s="90">
        <v>1394854</v>
      </c>
      <c r="F53" s="93" t="s">
        <v>55</v>
      </c>
      <c r="G53" s="108" t="s">
        <v>56</v>
      </c>
      <c r="H53" s="55" t="s">
        <v>28</v>
      </c>
      <c r="I53" s="55" t="s">
        <v>29</v>
      </c>
      <c r="J53" s="55" t="s">
        <v>30</v>
      </c>
      <c r="K53" s="102">
        <v>6067.23</v>
      </c>
      <c r="L53" s="102">
        <v>503580.34</v>
      </c>
      <c r="M53" s="102">
        <f>6067.23+91008.5</f>
        <v>97075.73</v>
      </c>
      <c r="N53" s="55" t="s">
        <v>31</v>
      </c>
      <c r="O53" s="55" t="s">
        <v>32</v>
      </c>
      <c r="P53" s="56">
        <v>44093</v>
      </c>
      <c r="Q53" s="56">
        <f>+P53+45</f>
        <v>44138</v>
      </c>
      <c r="R53" s="22" t="s">
        <v>35</v>
      </c>
      <c r="S53" s="9">
        <v>307245.37</v>
      </c>
      <c r="T53" s="10">
        <v>0.61009999999999998</v>
      </c>
      <c r="U53" s="10">
        <f>+T53</f>
        <v>0.61009999999999998</v>
      </c>
      <c r="V53" s="55" t="s">
        <v>57</v>
      </c>
    </row>
    <row r="54" spans="2:22" ht="25.05" customHeight="1" x14ac:dyDescent="0.3">
      <c r="B54" s="85"/>
      <c r="C54" s="88"/>
      <c r="D54" s="88"/>
      <c r="E54" s="91"/>
      <c r="F54" s="94"/>
      <c r="G54" s="109"/>
      <c r="H54" s="42"/>
      <c r="I54" s="42"/>
      <c r="J54" s="42"/>
      <c r="K54" s="103"/>
      <c r="L54" s="103"/>
      <c r="M54" s="103"/>
      <c r="N54" s="42"/>
      <c r="O54" s="42"/>
      <c r="P54" s="41"/>
      <c r="Q54" s="41"/>
      <c r="R54" s="23" t="s">
        <v>36</v>
      </c>
      <c r="S54" s="11">
        <v>173202.89</v>
      </c>
      <c r="T54" s="12">
        <v>0.34389999999999998</v>
      </c>
      <c r="U54" s="12">
        <f>+T54+U53</f>
        <v>0.95399999999999996</v>
      </c>
      <c r="V54" s="42"/>
    </row>
    <row r="55" spans="2:22" ht="25.05" customHeight="1" x14ac:dyDescent="0.3">
      <c r="B55" s="85"/>
      <c r="C55" s="88"/>
      <c r="D55" s="88"/>
      <c r="E55" s="91"/>
      <c r="F55" s="94"/>
      <c r="G55" s="109"/>
      <c r="H55" s="42"/>
      <c r="I55" s="42"/>
      <c r="J55" s="42"/>
      <c r="K55" s="103"/>
      <c r="L55" s="103"/>
      <c r="M55" s="103"/>
      <c r="N55" s="42"/>
      <c r="O55" s="42"/>
      <c r="P55" s="41"/>
      <c r="Q55" s="41"/>
      <c r="R55" s="23" t="s">
        <v>37</v>
      </c>
      <c r="S55" s="11">
        <v>12140.36</v>
      </c>
      <c r="T55" s="12">
        <v>2.41E-2</v>
      </c>
      <c r="U55" s="13">
        <f>+T55+U54</f>
        <v>0.97809999999999997</v>
      </c>
      <c r="V55" s="42"/>
    </row>
    <row r="56" spans="2:22" ht="25.05" customHeight="1" x14ac:dyDescent="0.3">
      <c r="B56" s="85"/>
      <c r="C56" s="88"/>
      <c r="D56" s="88"/>
      <c r="E56" s="91"/>
      <c r="F56" s="94"/>
      <c r="G56" s="109"/>
      <c r="H56" s="42"/>
      <c r="I56" s="42"/>
      <c r="J56" s="42"/>
      <c r="K56" s="103"/>
      <c r="L56" s="103"/>
      <c r="M56" s="103"/>
      <c r="N56" s="42" t="s">
        <v>38</v>
      </c>
      <c r="O56" s="42" t="s">
        <v>39</v>
      </c>
      <c r="P56" s="41">
        <v>44197</v>
      </c>
      <c r="Q56" s="41">
        <v>44561</v>
      </c>
      <c r="R56" s="23" t="s">
        <v>40</v>
      </c>
      <c r="S56" s="11">
        <v>7439.84</v>
      </c>
      <c r="T56" s="12">
        <v>8.33522298993567E-2</v>
      </c>
      <c r="U56" s="12">
        <f>+T56</f>
        <v>8.33522298993567E-2</v>
      </c>
      <c r="V56" s="42" t="s">
        <v>58</v>
      </c>
    </row>
    <row r="57" spans="2:22" ht="25.05" customHeight="1" x14ac:dyDescent="0.3">
      <c r="B57" s="85"/>
      <c r="C57" s="88"/>
      <c r="D57" s="88"/>
      <c r="E57" s="91"/>
      <c r="F57" s="94"/>
      <c r="G57" s="109"/>
      <c r="H57" s="42"/>
      <c r="I57" s="42"/>
      <c r="J57" s="42"/>
      <c r="K57" s="103"/>
      <c r="L57" s="103"/>
      <c r="M57" s="103"/>
      <c r="N57" s="42"/>
      <c r="O57" s="42"/>
      <c r="P57" s="41"/>
      <c r="Q57" s="41"/>
      <c r="R57" s="23" t="s">
        <v>42</v>
      </c>
      <c r="S57" s="11">
        <v>7438</v>
      </c>
      <c r="T57" s="12">
        <v>8.3331615463694803E-2</v>
      </c>
      <c r="U57" s="12">
        <f>+T57+U56</f>
        <v>0.1666838453630515</v>
      </c>
      <c r="V57" s="42"/>
    </row>
    <row r="58" spans="2:22" ht="25.05" customHeight="1" x14ac:dyDescent="0.3">
      <c r="B58" s="85"/>
      <c r="C58" s="88"/>
      <c r="D58" s="88"/>
      <c r="E58" s="91"/>
      <c r="F58" s="94"/>
      <c r="G58" s="109"/>
      <c r="H58" s="42"/>
      <c r="I58" s="42"/>
      <c r="J58" s="42"/>
      <c r="K58" s="103"/>
      <c r="L58" s="103"/>
      <c r="M58" s="103"/>
      <c r="N58" s="42"/>
      <c r="O58" s="42"/>
      <c r="P58" s="41"/>
      <c r="Q58" s="41"/>
      <c r="R58" s="23" t="s">
        <v>43</v>
      </c>
      <c r="S58" s="11">
        <v>7438</v>
      </c>
      <c r="T58" s="12">
        <v>8.3331615463694803E-2</v>
      </c>
      <c r="U58" s="12">
        <f>+T58+U57</f>
        <v>0.25001546082674631</v>
      </c>
      <c r="V58" s="42"/>
    </row>
    <row r="59" spans="2:22" ht="25.05" customHeight="1" x14ac:dyDescent="0.3">
      <c r="B59" s="85"/>
      <c r="C59" s="88"/>
      <c r="D59" s="88"/>
      <c r="E59" s="91"/>
      <c r="F59" s="94"/>
      <c r="G59" s="109"/>
      <c r="H59" s="42"/>
      <c r="I59" s="42"/>
      <c r="J59" s="42"/>
      <c r="K59" s="103"/>
      <c r="L59" s="103"/>
      <c r="M59" s="103"/>
      <c r="N59" s="42"/>
      <c r="O59" s="42"/>
      <c r="P59" s="41"/>
      <c r="Q59" s="41"/>
      <c r="R59" s="23" t="s">
        <v>44</v>
      </c>
      <c r="S59" s="11">
        <v>74338</v>
      </c>
      <c r="T59" s="12">
        <v>8.3331615463694803E-2</v>
      </c>
      <c r="U59" s="12">
        <f>+T59+U58</f>
        <v>0.33334707629044114</v>
      </c>
      <c r="V59" s="42"/>
    </row>
    <row r="60" spans="2:22" ht="25.05" customHeight="1" x14ac:dyDescent="0.3">
      <c r="B60" s="85"/>
      <c r="C60" s="88"/>
      <c r="D60" s="88"/>
      <c r="E60" s="91"/>
      <c r="F60" s="94" t="s">
        <v>59</v>
      </c>
      <c r="G60" s="109"/>
      <c r="H60" s="42"/>
      <c r="I60" s="42"/>
      <c r="J60" s="42"/>
      <c r="K60" s="103">
        <v>7881.31</v>
      </c>
      <c r="L60" s="103">
        <v>654148.48</v>
      </c>
      <c r="M60" s="103">
        <f>7881.31+118219.6</f>
        <v>126100.91</v>
      </c>
      <c r="N60" s="42" t="s">
        <v>31</v>
      </c>
      <c r="O60" s="42" t="s">
        <v>32</v>
      </c>
      <c r="P60" s="41">
        <v>44139</v>
      </c>
      <c r="Q60" s="41">
        <v>44195</v>
      </c>
      <c r="R60" s="23" t="s">
        <v>33</v>
      </c>
      <c r="S60" s="11">
        <v>50985.16</v>
      </c>
      <c r="T60" s="12">
        <v>7.7899999999999997E-2</v>
      </c>
      <c r="U60" s="12">
        <f>+T60</f>
        <v>7.7899999999999997E-2</v>
      </c>
      <c r="V60" s="42" t="s">
        <v>57</v>
      </c>
    </row>
    <row r="61" spans="2:22" ht="25.05" customHeight="1" x14ac:dyDescent="0.3">
      <c r="B61" s="85"/>
      <c r="C61" s="88"/>
      <c r="D61" s="88"/>
      <c r="E61" s="91"/>
      <c r="F61" s="94"/>
      <c r="G61" s="109"/>
      <c r="H61" s="42"/>
      <c r="I61" s="42"/>
      <c r="J61" s="42"/>
      <c r="K61" s="103"/>
      <c r="L61" s="103"/>
      <c r="M61" s="103"/>
      <c r="N61" s="42"/>
      <c r="O61" s="42"/>
      <c r="P61" s="41"/>
      <c r="Q61" s="41"/>
      <c r="R61" s="23" t="s">
        <v>36</v>
      </c>
      <c r="S61" s="11">
        <v>352719.43</v>
      </c>
      <c r="T61" s="12">
        <v>0.53920000000000001</v>
      </c>
      <c r="U61" s="12">
        <f>+T61+U60</f>
        <v>0.61709999999999998</v>
      </c>
      <c r="V61" s="42"/>
    </row>
    <row r="62" spans="2:22" ht="25.05" customHeight="1" x14ac:dyDescent="0.3">
      <c r="B62" s="85"/>
      <c r="C62" s="88"/>
      <c r="D62" s="88"/>
      <c r="E62" s="91"/>
      <c r="F62" s="94"/>
      <c r="G62" s="109"/>
      <c r="H62" s="42"/>
      <c r="I62" s="42"/>
      <c r="J62" s="42"/>
      <c r="K62" s="103"/>
      <c r="L62" s="103"/>
      <c r="M62" s="103"/>
      <c r="N62" s="42"/>
      <c r="O62" s="42"/>
      <c r="P62" s="41"/>
      <c r="Q62" s="41"/>
      <c r="R62" s="23" t="s">
        <v>37</v>
      </c>
      <c r="S62" s="11">
        <v>244885</v>
      </c>
      <c r="T62" s="12">
        <v>0.37440000000000001</v>
      </c>
      <c r="U62" s="13">
        <f>+T62+U61</f>
        <v>0.99150000000000005</v>
      </c>
      <c r="V62" s="42"/>
    </row>
    <row r="63" spans="2:22" ht="25.05" customHeight="1" x14ac:dyDescent="0.3">
      <c r="B63" s="85"/>
      <c r="C63" s="88"/>
      <c r="D63" s="88"/>
      <c r="E63" s="91"/>
      <c r="F63" s="94"/>
      <c r="G63" s="109"/>
      <c r="H63" s="42"/>
      <c r="I63" s="42"/>
      <c r="J63" s="42"/>
      <c r="K63" s="103"/>
      <c r="L63" s="103"/>
      <c r="M63" s="103"/>
      <c r="N63" s="42" t="s">
        <v>38</v>
      </c>
      <c r="O63" s="42" t="s">
        <v>39</v>
      </c>
      <c r="P63" s="41">
        <v>44197</v>
      </c>
      <c r="Q63" s="41">
        <v>44561</v>
      </c>
      <c r="R63" s="23" t="s">
        <v>40</v>
      </c>
      <c r="S63" s="11">
        <v>9778.69</v>
      </c>
      <c r="T63" s="12">
        <v>8.3338723804122994E-2</v>
      </c>
      <c r="U63" s="12">
        <f>+T63</f>
        <v>8.3338723804122994E-2</v>
      </c>
      <c r="V63" s="42" t="s">
        <v>60</v>
      </c>
    </row>
    <row r="64" spans="2:22" ht="25.05" customHeight="1" x14ac:dyDescent="0.3">
      <c r="B64" s="85"/>
      <c r="C64" s="88"/>
      <c r="D64" s="88"/>
      <c r="E64" s="91"/>
      <c r="F64" s="94"/>
      <c r="G64" s="109"/>
      <c r="H64" s="42"/>
      <c r="I64" s="42"/>
      <c r="J64" s="42"/>
      <c r="K64" s="103"/>
      <c r="L64" s="103"/>
      <c r="M64" s="103"/>
      <c r="N64" s="42"/>
      <c r="O64" s="42"/>
      <c r="P64" s="41"/>
      <c r="Q64" s="41"/>
      <c r="R64" s="23" t="s">
        <v>42</v>
      </c>
      <c r="S64" s="11">
        <v>9778</v>
      </c>
      <c r="T64" s="12">
        <v>8.3332843290534295E-2</v>
      </c>
      <c r="U64" s="12">
        <f>+T64+U63</f>
        <v>0.1666715670946573</v>
      </c>
      <c r="V64" s="42"/>
    </row>
    <row r="65" spans="2:22" ht="25.05" customHeight="1" x14ac:dyDescent="0.3">
      <c r="B65" s="85"/>
      <c r="C65" s="88"/>
      <c r="D65" s="88"/>
      <c r="E65" s="91"/>
      <c r="F65" s="94"/>
      <c r="G65" s="109"/>
      <c r="H65" s="42"/>
      <c r="I65" s="42"/>
      <c r="J65" s="42"/>
      <c r="K65" s="103"/>
      <c r="L65" s="103"/>
      <c r="M65" s="103"/>
      <c r="N65" s="42"/>
      <c r="O65" s="42"/>
      <c r="P65" s="41"/>
      <c r="Q65" s="41"/>
      <c r="R65" s="23" t="s">
        <v>43</v>
      </c>
      <c r="S65" s="11">
        <v>9778</v>
      </c>
      <c r="T65" s="12">
        <v>8.3332843290534295E-2</v>
      </c>
      <c r="U65" s="12">
        <f>+T65+U64</f>
        <v>0.25000441038519161</v>
      </c>
      <c r="V65" s="42"/>
    </row>
    <row r="66" spans="2:22" ht="25.05" customHeight="1" thickBot="1" x14ac:dyDescent="0.35">
      <c r="B66" s="86"/>
      <c r="C66" s="89"/>
      <c r="D66" s="89"/>
      <c r="E66" s="92"/>
      <c r="F66" s="95"/>
      <c r="G66" s="110"/>
      <c r="H66" s="101"/>
      <c r="I66" s="101"/>
      <c r="J66" s="101"/>
      <c r="K66" s="104"/>
      <c r="L66" s="104"/>
      <c r="M66" s="104"/>
      <c r="N66" s="101"/>
      <c r="O66" s="101"/>
      <c r="P66" s="111"/>
      <c r="Q66" s="111"/>
      <c r="R66" s="25" t="s">
        <v>44</v>
      </c>
      <c r="S66" s="14">
        <v>9778</v>
      </c>
      <c r="T66" s="15">
        <v>8.3332843290534295E-2</v>
      </c>
      <c r="U66" s="15">
        <f>+T66+U65</f>
        <v>0.33333725367572592</v>
      </c>
      <c r="V66" s="101"/>
    </row>
    <row r="67" spans="2:22" ht="25.05" customHeight="1" x14ac:dyDescent="0.3">
      <c r="B67" s="84" t="s">
        <v>61</v>
      </c>
      <c r="C67" s="87" t="s">
        <v>62</v>
      </c>
      <c r="D67" s="87" t="s">
        <v>63</v>
      </c>
      <c r="E67" s="90">
        <v>547000</v>
      </c>
      <c r="F67" s="93" t="s">
        <v>64</v>
      </c>
      <c r="G67" s="105" t="s">
        <v>65</v>
      </c>
      <c r="H67" s="55" t="s">
        <v>28</v>
      </c>
      <c r="I67" s="55" t="s">
        <v>66</v>
      </c>
      <c r="J67" s="55" t="s">
        <v>30</v>
      </c>
      <c r="K67" s="102">
        <v>5470</v>
      </c>
      <c r="L67" s="102">
        <v>454010</v>
      </c>
      <c r="M67" s="102">
        <f>5470+82050</f>
        <v>87520</v>
      </c>
      <c r="N67" s="55" t="s">
        <v>31</v>
      </c>
      <c r="O67" s="55" t="s">
        <v>32</v>
      </c>
      <c r="P67" s="56">
        <v>44093</v>
      </c>
      <c r="Q67" s="56">
        <v>44162</v>
      </c>
      <c r="R67" s="22" t="s">
        <v>33</v>
      </c>
      <c r="S67" s="9">
        <v>22660.86</v>
      </c>
      <c r="T67" s="10">
        <v>4.99E-2</v>
      </c>
      <c r="U67" s="10">
        <f>+T67</f>
        <v>4.99E-2</v>
      </c>
      <c r="V67" s="55" t="s">
        <v>67</v>
      </c>
    </row>
    <row r="68" spans="2:22" ht="25.05" customHeight="1" x14ac:dyDescent="0.3">
      <c r="B68" s="85"/>
      <c r="C68" s="88"/>
      <c r="D68" s="88"/>
      <c r="E68" s="91"/>
      <c r="F68" s="94"/>
      <c r="G68" s="106"/>
      <c r="H68" s="42"/>
      <c r="I68" s="42"/>
      <c r="J68" s="42"/>
      <c r="K68" s="103"/>
      <c r="L68" s="103"/>
      <c r="M68" s="103"/>
      <c r="N68" s="42"/>
      <c r="O68" s="42"/>
      <c r="P68" s="41"/>
      <c r="Q68" s="41"/>
      <c r="R68" s="24" t="s">
        <v>35</v>
      </c>
      <c r="S68" s="16">
        <v>94623.6</v>
      </c>
      <c r="T68" s="17">
        <v>0.2084</v>
      </c>
      <c r="U68" s="17">
        <f>+T68+U67</f>
        <v>0.25829999999999997</v>
      </c>
      <c r="V68" s="42"/>
    </row>
    <row r="69" spans="2:22" ht="25.05" customHeight="1" x14ac:dyDescent="0.3">
      <c r="B69" s="85"/>
      <c r="C69" s="88"/>
      <c r="D69" s="88"/>
      <c r="E69" s="91"/>
      <c r="F69" s="94"/>
      <c r="G69" s="106"/>
      <c r="H69" s="42"/>
      <c r="I69" s="42"/>
      <c r="J69" s="42"/>
      <c r="K69" s="103"/>
      <c r="L69" s="103"/>
      <c r="M69" s="103"/>
      <c r="N69" s="42"/>
      <c r="O69" s="42"/>
      <c r="P69" s="41"/>
      <c r="Q69" s="41"/>
      <c r="R69" s="24" t="s">
        <v>36</v>
      </c>
      <c r="S69" s="16">
        <v>336725.54</v>
      </c>
      <c r="T69" s="17">
        <v>0.74170000000000003</v>
      </c>
      <c r="U69" s="18">
        <f>+T69+U68</f>
        <v>1</v>
      </c>
      <c r="V69" s="42"/>
    </row>
    <row r="70" spans="2:22" ht="25.05" customHeight="1" x14ac:dyDescent="0.3">
      <c r="B70" s="85"/>
      <c r="C70" s="88"/>
      <c r="D70" s="88"/>
      <c r="E70" s="91"/>
      <c r="F70" s="94"/>
      <c r="G70" s="106"/>
      <c r="H70" s="42"/>
      <c r="I70" s="42"/>
      <c r="J70" s="42"/>
      <c r="K70" s="103"/>
      <c r="L70" s="103"/>
      <c r="M70" s="103"/>
      <c r="N70" s="96" t="s">
        <v>38</v>
      </c>
      <c r="O70" s="96" t="s">
        <v>39</v>
      </c>
      <c r="P70" s="98">
        <v>44197</v>
      </c>
      <c r="Q70" s="98">
        <v>44561</v>
      </c>
      <c r="R70" s="23" t="s">
        <v>40</v>
      </c>
      <c r="S70" s="16">
        <v>6837.5</v>
      </c>
      <c r="T70" s="17">
        <v>8.3333333333333301E-2</v>
      </c>
      <c r="U70" s="17">
        <f>+T70</f>
        <v>8.3333333333333301E-2</v>
      </c>
      <c r="V70" s="96" t="s">
        <v>34</v>
      </c>
    </row>
    <row r="71" spans="2:22" ht="25.05" customHeight="1" x14ac:dyDescent="0.3">
      <c r="B71" s="85"/>
      <c r="C71" s="88"/>
      <c r="D71" s="88"/>
      <c r="E71" s="91"/>
      <c r="F71" s="94"/>
      <c r="G71" s="106"/>
      <c r="H71" s="42"/>
      <c r="I71" s="42"/>
      <c r="J71" s="42"/>
      <c r="K71" s="103"/>
      <c r="L71" s="103"/>
      <c r="M71" s="103"/>
      <c r="N71" s="96"/>
      <c r="O71" s="96"/>
      <c r="P71" s="98"/>
      <c r="Q71" s="98"/>
      <c r="R71" s="23" t="s">
        <v>42</v>
      </c>
      <c r="S71" s="16">
        <v>6837.5</v>
      </c>
      <c r="T71" s="17">
        <v>8.3333333333333301E-2</v>
      </c>
      <c r="U71" s="17">
        <f>+T71+U70</f>
        <v>0.1666666666666666</v>
      </c>
      <c r="V71" s="96"/>
    </row>
    <row r="72" spans="2:22" ht="25.05" customHeight="1" x14ac:dyDescent="0.3">
      <c r="B72" s="85"/>
      <c r="C72" s="88"/>
      <c r="D72" s="88"/>
      <c r="E72" s="91"/>
      <c r="F72" s="94"/>
      <c r="G72" s="106"/>
      <c r="H72" s="42"/>
      <c r="I72" s="42"/>
      <c r="J72" s="42"/>
      <c r="K72" s="103"/>
      <c r="L72" s="103"/>
      <c r="M72" s="103"/>
      <c r="N72" s="96"/>
      <c r="O72" s="96"/>
      <c r="P72" s="98"/>
      <c r="Q72" s="98"/>
      <c r="R72" s="23" t="s">
        <v>43</v>
      </c>
      <c r="S72" s="16">
        <v>6837.5</v>
      </c>
      <c r="T72" s="17">
        <v>8.3333333333333301E-2</v>
      </c>
      <c r="U72" s="17">
        <f>+T72+U71</f>
        <v>0.24999999999999989</v>
      </c>
      <c r="V72" s="96"/>
    </row>
    <row r="73" spans="2:22" ht="25.05" customHeight="1" thickBot="1" x14ac:dyDescent="0.35">
      <c r="B73" s="86"/>
      <c r="C73" s="89"/>
      <c r="D73" s="89"/>
      <c r="E73" s="92"/>
      <c r="F73" s="95"/>
      <c r="G73" s="107"/>
      <c r="H73" s="101"/>
      <c r="I73" s="101"/>
      <c r="J73" s="101"/>
      <c r="K73" s="104"/>
      <c r="L73" s="104"/>
      <c r="M73" s="104"/>
      <c r="N73" s="97"/>
      <c r="O73" s="97"/>
      <c r="P73" s="99"/>
      <c r="Q73" s="99"/>
      <c r="R73" s="25" t="s">
        <v>44</v>
      </c>
      <c r="S73" s="19">
        <v>6837.5</v>
      </c>
      <c r="T73" s="20">
        <v>8.3333333333333301E-2</v>
      </c>
      <c r="U73" s="20">
        <f>+T73+U72</f>
        <v>0.3333333333333332</v>
      </c>
      <c r="V73" s="97"/>
    </row>
  </sheetData>
  <mergeCells count="132">
    <mergeCell ref="N67:N69"/>
    <mergeCell ref="O67:O69"/>
    <mergeCell ref="P67:P69"/>
    <mergeCell ref="Q67:Q69"/>
    <mergeCell ref="V67:V69"/>
    <mergeCell ref="N70:N73"/>
    <mergeCell ref="O70:O73"/>
    <mergeCell ref="P70:P73"/>
    <mergeCell ref="Q70:Q73"/>
    <mergeCell ref="V70:V73"/>
    <mergeCell ref="H67:H73"/>
    <mergeCell ref="I67:I73"/>
    <mergeCell ref="J67:J73"/>
    <mergeCell ref="K67:K73"/>
    <mergeCell ref="L67:L73"/>
    <mergeCell ref="M67:M73"/>
    <mergeCell ref="B67:B73"/>
    <mergeCell ref="C67:C73"/>
    <mergeCell ref="D67:D73"/>
    <mergeCell ref="E67:E73"/>
    <mergeCell ref="F67:F73"/>
    <mergeCell ref="G67:G73"/>
    <mergeCell ref="N60:N62"/>
    <mergeCell ref="O60:O62"/>
    <mergeCell ref="P60:P62"/>
    <mergeCell ref="Q60:Q62"/>
    <mergeCell ref="V60:V62"/>
    <mergeCell ref="N63:N66"/>
    <mergeCell ref="O63:O66"/>
    <mergeCell ref="P63:P66"/>
    <mergeCell ref="Q63:Q66"/>
    <mergeCell ref="V63:V66"/>
    <mergeCell ref="N53:N55"/>
    <mergeCell ref="O53:O55"/>
    <mergeCell ref="P53:P55"/>
    <mergeCell ref="Q53:Q55"/>
    <mergeCell ref="V53:V55"/>
    <mergeCell ref="N56:N59"/>
    <mergeCell ref="O56:O59"/>
    <mergeCell ref="P56:P59"/>
    <mergeCell ref="Q56:Q59"/>
    <mergeCell ref="V56:V59"/>
    <mergeCell ref="H53:H66"/>
    <mergeCell ref="I53:I66"/>
    <mergeCell ref="J53:J66"/>
    <mergeCell ref="K53:K59"/>
    <mergeCell ref="L53:L59"/>
    <mergeCell ref="M53:M59"/>
    <mergeCell ref="K60:K66"/>
    <mergeCell ref="L60:L66"/>
    <mergeCell ref="M60:M66"/>
    <mergeCell ref="B53:B66"/>
    <mergeCell ref="C53:C66"/>
    <mergeCell ref="D53:D66"/>
    <mergeCell ref="E53:E66"/>
    <mergeCell ref="F53:F59"/>
    <mergeCell ref="G53:G66"/>
    <mergeCell ref="F60:F66"/>
    <mergeCell ref="V44:V45"/>
    <mergeCell ref="N46:N52"/>
    <mergeCell ref="O46:O52"/>
    <mergeCell ref="P46:P52"/>
    <mergeCell ref="Q46:Q52"/>
    <mergeCell ref="V46:V52"/>
    <mergeCell ref="L44:L52"/>
    <mergeCell ref="M44:M52"/>
    <mergeCell ref="N44:N45"/>
    <mergeCell ref="O44:O45"/>
    <mergeCell ref="P44:P45"/>
    <mergeCell ref="Q44:Q45"/>
    <mergeCell ref="H25:H52"/>
    <mergeCell ref="I25:I52"/>
    <mergeCell ref="J25:J52"/>
    <mergeCell ref="K25:K34"/>
    <mergeCell ref="L25:L34"/>
    <mergeCell ref="N35:N36"/>
    <mergeCell ref="O35:O36"/>
    <mergeCell ref="P35:P36"/>
    <mergeCell ref="Q35:Q36"/>
    <mergeCell ref="V35:V36"/>
    <mergeCell ref="N37:N43"/>
    <mergeCell ref="O37:O43"/>
    <mergeCell ref="P37:P43"/>
    <mergeCell ref="Q37:Q43"/>
    <mergeCell ref="V37:V43"/>
    <mergeCell ref="N25:N27"/>
    <mergeCell ref="O25:O27"/>
    <mergeCell ref="P25:P27"/>
    <mergeCell ref="Q25:Q27"/>
    <mergeCell ref="V25:V27"/>
    <mergeCell ref="N28:N34"/>
    <mergeCell ref="O28:O34"/>
    <mergeCell ref="P28:P34"/>
    <mergeCell ref="Q28:Q34"/>
    <mergeCell ref="V28:V34"/>
    <mergeCell ref="M25:M34"/>
    <mergeCell ref="K35:K43"/>
    <mergeCell ref="L35:L43"/>
    <mergeCell ref="M35:M43"/>
    <mergeCell ref="K44:K52"/>
    <mergeCell ref="B25:B52"/>
    <mergeCell ref="C25:C52"/>
    <mergeCell ref="D25:D52"/>
    <mergeCell ref="E25:E52"/>
    <mergeCell ref="F25:F34"/>
    <mergeCell ref="G25:G52"/>
    <mergeCell ref="F35:F43"/>
    <mergeCell ref="F44:F52"/>
    <mergeCell ref="B10:V11"/>
    <mergeCell ref="B12:V12"/>
    <mergeCell ref="B14:B24"/>
    <mergeCell ref="C14:C24"/>
    <mergeCell ref="D14:D24"/>
    <mergeCell ref="E14:E24"/>
    <mergeCell ref="F14:F24"/>
    <mergeCell ref="G14:G24"/>
    <mergeCell ref="H14:H24"/>
    <mergeCell ref="I14:I24"/>
    <mergeCell ref="P14:P17"/>
    <mergeCell ref="Q14:Q17"/>
    <mergeCell ref="V14:V17"/>
    <mergeCell ref="N18:N24"/>
    <mergeCell ref="O18:O24"/>
    <mergeCell ref="P18:P24"/>
    <mergeCell ref="Q18:Q24"/>
    <mergeCell ref="V18:V24"/>
    <mergeCell ref="J14:J24"/>
    <mergeCell ref="K14:K24"/>
    <mergeCell ref="L14:L24"/>
    <mergeCell ref="M14:M24"/>
    <mergeCell ref="N14:N17"/>
    <mergeCell ref="O14:O1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2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DOC. OCI</vt:lpstr>
      <vt:lpstr>DOC. OCI (2)</vt:lpstr>
      <vt:lpstr>DOC. OCI (3)</vt:lpstr>
      <vt:lpstr>'DOC. OCI'!Área_de_impresión</vt:lpstr>
      <vt:lpstr>'DOC. OCI (2)'!Área_de_impresión</vt:lpstr>
      <vt:lpstr>'DOC. OCI (3)'!Área_de_impresión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2021-08-16T18:16:06Z</cp:lastPrinted>
  <dcterms:created xsi:type="dcterms:W3CDTF">2021-06-03T13:41:07Z</dcterms:created>
  <dcterms:modified xsi:type="dcterms:W3CDTF">2021-11-29T17:16:47Z</dcterms:modified>
</cp:coreProperties>
</file>